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791" activeTab="0"/>
  </bookViews>
  <sheets>
    <sheet name="PANDUAN" sheetId="1" r:id="rId1"/>
    <sheet name="REKOD PRESTASI MURID" sheetId="2" r:id="rId2"/>
    <sheet name="LAPORAN MURID (INDIVIDU)" sheetId="3" r:id="rId3"/>
    <sheet name="DATA PERNYATAAN TAHAP PGUASAAN " sheetId="4" r:id="rId4"/>
    <sheet name="GRAF PELAPORAN" sheetId="5" r:id="rId5"/>
  </sheets>
  <definedNames>
    <definedName name="_xlnm.Print_Area" localSheetId="3">'DATA PERNYATAAN TAHAP PGUASAAN '!$A$1:$B$210</definedName>
    <definedName name="_xlnm.Print_Area" localSheetId="4">'GRAF PELAPORAN'!$A$1:$Q$57</definedName>
    <definedName name="_xlnm.Print_Area" localSheetId="2">'LAPORAN MURID (INDIVIDU)'!$A$1:$G$59</definedName>
    <definedName name="_xlnm.Print_Area" localSheetId="1">'REKOD PRESTASI MURID'!$A$1:$AD$78</definedName>
    <definedName name="_xlnm.Print_Titles" localSheetId="4">'GRAF PELAPORAN'!$1:$4</definedName>
    <definedName name="_xlnm.Print_Titles" localSheetId="1">'REKOD PRESTASI MURID'!$11:$11</definedName>
  </definedNames>
  <calcPr fullCalcOnLoad="1"/>
</workbook>
</file>

<file path=xl/comments2.xml><?xml version="1.0" encoding="utf-8"?>
<comments xmlns="http://schemas.openxmlformats.org/spreadsheetml/2006/main">
  <authors>
    <author>Windows User</author>
  </authors>
  <commentList>
    <comment ref="AD9" authorId="0">
      <text>
        <r>
          <rPr>
            <b/>
            <u val="single"/>
            <sz val="12"/>
            <rFont val="Tahoma"/>
            <family val="2"/>
          </rPr>
          <t xml:space="preserve">TP KESELURUHAN
</t>
        </r>
        <r>
          <rPr>
            <b/>
            <sz val="8"/>
            <rFont val="Tahoma"/>
            <family val="2"/>
          </rPr>
          <t>TP1</t>
        </r>
        <r>
          <rPr>
            <sz val="8"/>
            <rFont val="Tahoma"/>
            <family val="2"/>
          </rPr>
          <t xml:space="preserve">: Mengenal  pasti  sejarah,  definisi,  prinsip,  jenis,  ciri  serta  media,  teknik  dan proses dalam  bidang seni visual.
</t>
        </r>
        <r>
          <rPr>
            <b/>
            <sz val="8"/>
            <rFont val="Tahoma"/>
            <family val="2"/>
          </rPr>
          <t>TP2</t>
        </r>
        <r>
          <rPr>
            <sz val="8"/>
            <rFont val="Tahoma"/>
            <family val="2"/>
          </rPr>
          <t xml:space="preserve">: Menjelaskan   sejarah,   definisi,   prinsip,   jenis,  ciri   serta   media,   teknik  dan  proses  dalam bidang seni visual.
</t>
        </r>
        <r>
          <rPr>
            <b/>
            <sz val="8"/>
            <rFont val="Tahoma"/>
            <family val="2"/>
          </rPr>
          <t>TP3</t>
        </r>
        <r>
          <rPr>
            <sz val="8"/>
            <rFont val="Tahoma"/>
            <family val="2"/>
          </rPr>
          <t xml:space="preserve">: Mengaplikasikan pengetahuan sejarah, definisi, prinsip, jenis, ciri serta kemahiran melalui penerokaan media, teknik dan proses dalam penghasilan karya atau produk seni.
</t>
        </r>
        <r>
          <rPr>
            <b/>
            <sz val="8"/>
            <rFont val="Tahoma"/>
            <family val="2"/>
          </rPr>
          <t>TP4</t>
        </r>
        <r>
          <rPr>
            <sz val="8"/>
            <rFont val="Tahoma"/>
            <family val="2"/>
          </rPr>
          <t xml:space="preserve">: Menganalisis  pengetahuan   dan   kemahiran   dalam   bidang   seni   visual melalui penerokaan media, teknik dan proses dalam penghasilan karya atau produk seni.
</t>
        </r>
        <r>
          <rPr>
            <b/>
            <sz val="8"/>
            <rFont val="Tahoma"/>
            <family val="2"/>
          </rPr>
          <t>TP5</t>
        </r>
        <r>
          <rPr>
            <sz val="8"/>
            <rFont val="Tahoma"/>
            <family val="2"/>
          </rPr>
          <t xml:space="preserve">: Menzahirkan idea secara kreatif dan inovatif hasil pengetahuan serta kemahiran dalam bidang seni visual melalui penerokaan media, teknik dan proses dalam penghasilan karya atau produk seni secara sistematik.
</t>
        </r>
        <r>
          <rPr>
            <b/>
            <sz val="8"/>
            <rFont val="Tahoma"/>
            <family val="2"/>
          </rPr>
          <t>TP6</t>
        </r>
        <r>
          <rPr>
            <sz val="8"/>
            <rFont val="Tahoma"/>
            <family val="2"/>
          </rPr>
          <t>: Mereka cipta hasil karya atau produk  seni  secara  kreatif dan inovatif serta  menumpukan  aspek Pemikiran Seni Visual dan membuat apresiasi dengan menggunakan Bahasa Seni Visual seterusnya menjadi model teladan.</t>
        </r>
        <r>
          <rPr>
            <b/>
            <u val="single"/>
            <sz val="9"/>
            <rFont val="Tahoma"/>
            <family val="2"/>
          </rPr>
          <t xml:space="preserve">
</t>
        </r>
      </text>
    </comment>
    <comment ref="E11" authorId="0">
      <text>
        <r>
          <rPr>
            <b/>
            <sz val="12"/>
            <rFont val="Tahoma"/>
            <family val="2"/>
          </rPr>
          <t>TAHAP PENGUASAAN SEJARAH DAN APRESIASI SENI VISUAL</t>
        </r>
        <r>
          <rPr>
            <b/>
            <sz val="9"/>
            <rFont val="Tahoma"/>
            <family val="2"/>
          </rPr>
          <t xml:space="preserve">
</t>
        </r>
        <r>
          <rPr>
            <b/>
            <sz val="8"/>
            <rFont val="Tahoma"/>
            <family val="2"/>
          </rPr>
          <t>TP1</t>
        </r>
        <r>
          <rPr>
            <sz val="8"/>
            <rFont val="Tahoma"/>
            <family val="2"/>
          </rPr>
          <t xml:space="preserve">: Mengenal pasti alat kebesaran dan perhiasan diraja dalam bidang Sejarah dan Apresiasi Seni Visual.
</t>
        </r>
        <r>
          <rPr>
            <b/>
            <sz val="8"/>
            <rFont val="Tahoma"/>
            <family val="2"/>
          </rPr>
          <t>TP2</t>
        </r>
        <r>
          <rPr>
            <sz val="8"/>
            <rFont val="Tahoma"/>
            <family val="2"/>
          </rPr>
          <t xml:space="preserve">: Menjelaskan  jenis, fungsi dan peranan bidang alat kebesaran dan perhiasan Diraja.
</t>
        </r>
        <r>
          <rPr>
            <b/>
            <sz val="8"/>
            <rFont val="Tahoma"/>
            <family val="2"/>
          </rPr>
          <t>TP3</t>
        </r>
        <r>
          <rPr>
            <sz val="8"/>
            <rFont val="Tahoma"/>
            <family val="2"/>
          </rPr>
          <t xml:space="preserve">: Mengaplikasikan pengetahuan dan kefahaman untuk membuat penerokaan menghasilkan dokumentasi alat kebesaran dan perhiasan Diraja.
</t>
        </r>
        <r>
          <rPr>
            <b/>
            <sz val="8"/>
            <rFont val="Tahoma"/>
            <family val="2"/>
          </rPr>
          <t>TP4</t>
        </r>
        <r>
          <rPr>
            <sz val="8"/>
            <rFont val="Tahoma"/>
            <family val="2"/>
          </rPr>
          <t xml:space="preserve">: Menganalisis hasil penerokaan terhadap alat kebesaran dan perhiasan Diraja dalam penghasilan dokumentasi.
</t>
        </r>
        <r>
          <rPr>
            <b/>
            <sz val="8"/>
            <rFont val="Tahoma"/>
            <family val="2"/>
          </rPr>
          <t>TP5</t>
        </r>
        <r>
          <rPr>
            <sz val="8"/>
            <rFont val="Tahoma"/>
            <family val="2"/>
          </rPr>
          <t xml:space="preserve">: Menzahirkan idea secara kreatif dan inovatif hasil daripada penerokaan terhadap dokumentasi alat kebesaran dan perhiasan Diraja dalam penghasilan model secara sistematik.
</t>
        </r>
        <r>
          <rPr>
            <b/>
            <sz val="8"/>
            <rFont val="Tahoma"/>
            <family val="2"/>
          </rPr>
          <t>TP6</t>
        </r>
        <r>
          <rPr>
            <sz val="8"/>
            <rFont val="Tahoma"/>
            <family val="2"/>
          </rPr>
          <t>: Menghasilkan dokumentasi dan model alat kebesaran dan perhiasan Diraja dengan menggunakan idea sendiri secara kreatif dan inovatif serta membuat apresiasi berpandukan Bahasa Seni Visual dan Pemikiran Seni Visual seterusnya menjadi model teladan.</t>
        </r>
      </text>
    </comment>
    <comment ref="F11" authorId="0">
      <text>
        <r>
          <rPr>
            <b/>
            <sz val="12"/>
            <rFont val="Tahoma"/>
            <family val="2"/>
          </rPr>
          <t>TAHAP PENGUASAAN SENI HALUS</t>
        </r>
        <r>
          <rPr>
            <sz val="9"/>
            <rFont val="Tahoma"/>
            <family val="0"/>
          </rPr>
          <t xml:space="preserve">
</t>
        </r>
        <r>
          <rPr>
            <b/>
            <sz val="8"/>
            <rFont val="Tahoma"/>
            <family val="2"/>
          </rPr>
          <t>TP1</t>
        </r>
        <r>
          <rPr>
            <sz val="8"/>
            <rFont val="Tahoma"/>
            <family val="2"/>
          </rPr>
          <t xml:space="preserve">: Mengenal pasti seni lukisan, seni catan dan seni cetakan Barat mengikut abad pilihan.
</t>
        </r>
        <r>
          <rPr>
            <b/>
            <sz val="8"/>
            <rFont val="Tahoma"/>
            <family val="2"/>
          </rPr>
          <t>TP2</t>
        </r>
        <r>
          <rPr>
            <sz val="8"/>
            <rFont val="Tahoma"/>
            <family val="2"/>
          </rPr>
          <t xml:space="preserve">: Menjelaskan aliran, gaya, pelukis dan karya seni lukisan, seni catan dan seni cetakan Barat berdasarkan abad pilihan.
</t>
        </r>
        <r>
          <rPr>
            <b/>
            <sz val="8"/>
            <rFont val="Tahoma"/>
            <family val="2"/>
          </rPr>
          <t>TP3</t>
        </r>
        <r>
          <rPr>
            <sz val="8"/>
            <rFont val="Tahoma"/>
            <family val="2"/>
          </rPr>
          <t xml:space="preserve">: Mengaplikasikan pengetahuan dan kefahaman untuk membuat penerokaan terhadap seni lukisan, seni catan dan seni cetakan melalui penggunaan media, teknik dan proses.
</t>
        </r>
        <r>
          <rPr>
            <b/>
            <sz val="8"/>
            <rFont val="Tahoma"/>
            <family val="2"/>
          </rPr>
          <t>TP4</t>
        </r>
        <r>
          <rPr>
            <sz val="8"/>
            <rFont val="Tahoma"/>
            <family val="2"/>
          </rPr>
          <t xml:space="preserve">: Menganalisis hasil penerokaan terhadap seni lukisan, seni catan dan seni cetakan melalui penggunaan media, teknik dan proses dalam penghasilan karya seni.
</t>
        </r>
        <r>
          <rPr>
            <b/>
            <sz val="8"/>
            <rFont val="Tahoma"/>
            <family val="2"/>
          </rPr>
          <t>TP5</t>
        </r>
        <r>
          <rPr>
            <sz val="8"/>
            <rFont val="Tahoma"/>
            <family val="2"/>
          </rPr>
          <t xml:space="preserve">:Menzahirkan idea secara kreatif dan inovatif hasil daripada penerokaan terhadap seni lukisan, seni catan dan seni cetakan dalam penghasilan karya seni secara sistematik.
</t>
        </r>
        <r>
          <rPr>
            <b/>
            <sz val="8"/>
            <rFont val="Tahoma"/>
            <family val="2"/>
          </rPr>
          <t>TP6</t>
        </r>
        <r>
          <rPr>
            <sz val="8"/>
            <rFont val="Tahoma"/>
            <family val="2"/>
          </rPr>
          <t>: Menghasilkan karya seni lukisan, seni catan dan seni cetakan dengan menggunakan idea sendiri secara kreatif dan inovatif serta membuat apresiasi berpandukan Bahasa Seni Visual dan Pemikiran Seni Visual seterusnya menjadi model teladan.</t>
        </r>
      </text>
    </comment>
    <comment ref="G11" authorId="0">
      <text>
        <r>
          <rPr>
            <b/>
            <sz val="12"/>
            <rFont val="Tahoma"/>
            <family val="2"/>
          </rPr>
          <t>TAHAP PENGUASAAN REKA BENTUK</t>
        </r>
        <r>
          <rPr>
            <sz val="9"/>
            <rFont val="Tahoma"/>
            <family val="0"/>
          </rPr>
          <t xml:space="preserve">
</t>
        </r>
        <r>
          <rPr>
            <b/>
            <sz val="8"/>
            <rFont val="Tahoma"/>
            <family val="2"/>
          </rPr>
          <t>TP1</t>
        </r>
        <r>
          <rPr>
            <sz val="8"/>
            <rFont val="Tahoma"/>
            <family val="2"/>
          </rPr>
          <t xml:space="preserve">: Mengenal pasti prospek dan hala tuju pereka landskap dan hiasan dalaman dalam bidang Reka Bentuk.
</t>
        </r>
        <r>
          <rPr>
            <b/>
            <sz val="8"/>
            <rFont val="Tahoma"/>
            <family val="2"/>
          </rPr>
          <t>TP2</t>
        </r>
        <r>
          <rPr>
            <sz val="8"/>
            <rFont val="Tahoma"/>
            <family val="2"/>
          </rPr>
          <t>:</t>
        </r>
        <r>
          <rPr>
            <b/>
            <sz val="8"/>
            <rFont val="Tahoma"/>
            <family val="2"/>
          </rPr>
          <t xml:space="preserve"> </t>
        </r>
        <r>
          <rPr>
            <sz val="8"/>
            <rFont val="Tahoma"/>
            <family val="2"/>
          </rPr>
          <t>Menjelaskan elemen dalam reka bentuk landskap dan kaedah reka bentuk hiasan dalaman berkonsep kontemporari.</t>
        </r>
        <r>
          <rPr>
            <b/>
            <sz val="8"/>
            <rFont val="Tahoma"/>
            <family val="2"/>
          </rPr>
          <t xml:space="preserve">
TP3</t>
        </r>
        <r>
          <rPr>
            <sz val="8"/>
            <rFont val="Tahoma"/>
            <family val="2"/>
          </rPr>
          <t>:</t>
        </r>
        <r>
          <rPr>
            <b/>
            <sz val="8"/>
            <rFont val="Tahoma"/>
            <family val="2"/>
          </rPr>
          <t xml:space="preserve"> </t>
        </r>
        <r>
          <rPr>
            <sz val="8"/>
            <rFont val="Tahoma"/>
            <family val="2"/>
          </rPr>
          <t>Mengaplikasikan pengetahuan dan kefahaman untuk membuat penerokaan untuk menghasilkan model reka bentuk landskap dan hiasan dalaman melalui penggunaan alatan, bahan dan proses</t>
        </r>
        <r>
          <rPr>
            <b/>
            <sz val="8"/>
            <rFont val="Tahoma"/>
            <family val="2"/>
          </rPr>
          <t>.
TP4</t>
        </r>
        <r>
          <rPr>
            <sz val="8"/>
            <rFont val="Tahoma"/>
            <family val="2"/>
          </rPr>
          <t>: Menganalisis hasil penerokaan terhadap reka bentuk landskap dan hiasan dalaman dalam penghasilan model reka bentuk landskap dan hiasan dalaman.</t>
        </r>
        <r>
          <rPr>
            <b/>
            <sz val="8"/>
            <rFont val="Tahoma"/>
            <family val="2"/>
          </rPr>
          <t xml:space="preserve">
TP5</t>
        </r>
        <r>
          <rPr>
            <sz val="8"/>
            <rFont val="Tahoma"/>
            <family val="2"/>
          </rPr>
          <t>: Menzahirkan idea secara kreatif dan inovatif hasil daripada penerokaan terhadap reka bentuk landskap dalam penghasilan model reka bentuk landskap dan hiasan dalaman secara sistematik.</t>
        </r>
        <r>
          <rPr>
            <b/>
            <sz val="8"/>
            <rFont val="Tahoma"/>
            <family val="2"/>
          </rPr>
          <t xml:space="preserve">
TP6</t>
        </r>
        <r>
          <rPr>
            <sz val="9"/>
            <rFont val="Tahoma"/>
            <family val="2"/>
          </rPr>
          <t>:</t>
        </r>
        <r>
          <rPr>
            <b/>
            <sz val="9"/>
            <rFont val="Tahoma"/>
            <family val="2"/>
          </rPr>
          <t xml:space="preserve"> </t>
        </r>
        <r>
          <rPr>
            <sz val="9"/>
            <rFont val="Tahoma"/>
            <family val="2"/>
          </rPr>
          <t>Menghasilkan model reka bentuk landskap dan hiasan dalaman dengan menggunakan idea sendiri secara kreatif dan inovatif serta membuat apresiasi berpandukan Bahasa Seni Visual dan Pemikiran Seni Visual seterusnya menjadi model teladan.</t>
        </r>
        <r>
          <rPr>
            <sz val="9"/>
            <rFont val="Tahoma"/>
            <family val="0"/>
          </rPr>
          <t xml:space="preserve">
</t>
        </r>
      </text>
    </comment>
    <comment ref="H11" authorId="0">
      <text>
        <r>
          <rPr>
            <b/>
            <sz val="12"/>
            <rFont val="Tahoma"/>
            <family val="2"/>
          </rPr>
          <t xml:space="preserve">TAHAP PENGUASAAN SENI KRAF </t>
        </r>
        <r>
          <rPr>
            <sz val="9"/>
            <rFont val="Tahoma"/>
            <family val="2"/>
          </rPr>
          <t xml:space="preserve">
</t>
        </r>
        <r>
          <rPr>
            <b/>
            <sz val="8"/>
            <rFont val="Tahoma"/>
            <family val="2"/>
          </rPr>
          <t>TP1</t>
        </r>
        <r>
          <rPr>
            <sz val="8"/>
            <rFont val="Tahoma"/>
            <family val="2"/>
          </rPr>
          <t xml:space="preserve">: Mengenal pasti seni ukiran dalam bidang Seni Kraf.
</t>
        </r>
        <r>
          <rPr>
            <b/>
            <sz val="8"/>
            <rFont val="Tahoma"/>
            <family val="2"/>
          </rPr>
          <t>TP2</t>
        </r>
        <r>
          <rPr>
            <sz val="8"/>
            <rFont val="Tahoma"/>
            <family val="2"/>
          </rPr>
          <t xml:space="preserve">: Menjelaskan prinsip asas, jenis, alatan, bahan, motif dan proses seni ukiran.
</t>
        </r>
        <r>
          <rPr>
            <b/>
            <sz val="8"/>
            <rFont val="Tahoma"/>
            <family val="2"/>
          </rPr>
          <t>TP3</t>
        </r>
        <r>
          <rPr>
            <sz val="8"/>
            <rFont val="Tahoma"/>
            <family val="2"/>
          </rPr>
          <t xml:space="preserve">: Mengaplikasikan pengetahuan dan kefahaman untuk membuat penerokaan terhadap seni ukiran melalui penggunaan alat, bahan dan proses.
</t>
        </r>
        <r>
          <rPr>
            <b/>
            <sz val="8"/>
            <rFont val="Tahoma"/>
            <family val="2"/>
          </rPr>
          <t>TP4</t>
        </r>
        <r>
          <rPr>
            <sz val="8"/>
            <rFont val="Tahoma"/>
            <family val="2"/>
          </rPr>
          <t xml:space="preserve">: Menganalisis hasil eksperimentasi serta penerokaan terhadap seni ukiran dalam penghasilan produk seni.
</t>
        </r>
        <r>
          <rPr>
            <b/>
            <sz val="8"/>
            <rFont val="Tahoma"/>
            <family val="2"/>
          </rPr>
          <t>TP5</t>
        </r>
        <r>
          <rPr>
            <sz val="8"/>
            <rFont val="Tahoma"/>
            <family val="2"/>
          </rPr>
          <t xml:space="preserve">: Menzahirkan idea secara kreatif dan inovatif hasil daripada penerokaan terhadap seni ukiran dalam penghasilan produk seni secara sistematik.
</t>
        </r>
        <r>
          <rPr>
            <b/>
            <sz val="8"/>
            <rFont val="Tahoma"/>
            <family val="2"/>
          </rPr>
          <t>TP6</t>
        </r>
        <r>
          <rPr>
            <sz val="8"/>
            <rFont val="Tahoma"/>
            <family val="2"/>
          </rPr>
          <t>: Menghasilkan produk seni ukiran dengan menggunakan idea sendiri secara kreatif dan inovatif serta membuat apresiasi berpandukan Bahasa Seni Visual dan Pemikiran Seni Visual seterusnya menjadi model teladan.</t>
        </r>
        <r>
          <rPr>
            <sz val="9"/>
            <rFont val="Tahoma"/>
            <family val="2"/>
          </rPr>
          <t xml:space="preserve">
</t>
        </r>
      </text>
    </comment>
    <comment ref="I11" authorId="0">
      <text>
        <r>
          <rPr>
            <b/>
            <sz val="12"/>
            <rFont val="Tahoma"/>
            <family val="2"/>
          </rPr>
          <t xml:space="preserve">TAHAP PENGUASAAN KOMUNIKASI VISUAL </t>
        </r>
        <r>
          <rPr>
            <sz val="9"/>
            <rFont val="Tahoma"/>
            <family val="2"/>
          </rPr>
          <t xml:space="preserve">
</t>
        </r>
        <r>
          <rPr>
            <b/>
            <sz val="8"/>
            <rFont val="Tahoma"/>
            <family val="2"/>
          </rPr>
          <t>TP1</t>
        </r>
        <r>
          <rPr>
            <sz val="8"/>
            <rFont val="Tahoma"/>
            <family val="2"/>
          </rPr>
          <t xml:space="preserve">: Mengenal pasti ilustrasi dalam Seni Reka Grafik dan genre fotografi dalam Seni Foto.
</t>
        </r>
        <r>
          <rPr>
            <b/>
            <sz val="8"/>
            <rFont val="Tahoma"/>
            <family val="2"/>
          </rPr>
          <t>TP2</t>
        </r>
        <r>
          <rPr>
            <sz val="8"/>
            <rFont val="Tahoma"/>
            <family val="2"/>
          </rPr>
          <t xml:space="preserve">: Menjelaskan definisi, jenis; media dan teknik ilustrasi dalam Seni Reka Grafik; fungsi dan kepelbagaian genre fotografi dalam Seni Foto.
</t>
        </r>
        <r>
          <rPr>
            <b/>
            <sz val="8"/>
            <rFont val="Tahoma"/>
            <family val="2"/>
          </rPr>
          <t>TP3</t>
        </r>
        <r>
          <rPr>
            <sz val="8"/>
            <rFont val="Tahoma"/>
            <family val="2"/>
          </rPr>
          <t xml:space="preserve">: Mengaplikasikan pengetahuan dan kefahaman untuk membuat  penerokaan terhadap  ilustrasi dalam Seni Reka Grafik  dan genre fotografi dalam Seni Foto melalui penggunaan pelbagai media dan teknik.
</t>
        </r>
        <r>
          <rPr>
            <b/>
            <sz val="8"/>
            <rFont val="Tahoma"/>
            <family val="2"/>
          </rPr>
          <t>TP4</t>
        </r>
        <r>
          <rPr>
            <sz val="8"/>
            <rFont val="Tahoma"/>
            <family val="2"/>
          </rPr>
          <t xml:space="preserve">: Menganalisis hasil penerokaan terhadap ilustrasi dan genre fotografi dalam penghasilan karya Seni Reka Grafik serta Seni Foto.
</t>
        </r>
        <r>
          <rPr>
            <b/>
            <sz val="8"/>
            <rFont val="Tahoma"/>
            <family val="2"/>
          </rPr>
          <t>TP5</t>
        </r>
        <r>
          <rPr>
            <sz val="8"/>
            <rFont val="Tahoma"/>
            <family val="2"/>
          </rPr>
          <t xml:space="preserve">: Menzahirkan idea secara kreatif dan inovatif hasil daripada penerokaan terhadap ilustrasi dan genre fotografi dalam penghasilan karya seni secara sistematik.
</t>
        </r>
        <r>
          <rPr>
            <b/>
            <sz val="8"/>
            <rFont val="Tahoma"/>
            <family val="2"/>
          </rPr>
          <t>TP6</t>
        </r>
        <r>
          <rPr>
            <sz val="8"/>
            <rFont val="Tahoma"/>
            <family val="2"/>
          </rPr>
          <t>: Menghasilkan karya ilustrasi dalam Seni Reka Grafik dan karya Seni Foto dengan menggunakan idea sendiri secara kreatif dan inovatif serta membuat apresiasi berpandukan Bahasa Seni Visual dan Pemikiran Seni Visual seterusnya menjadi model teladan.</t>
        </r>
        <r>
          <rPr>
            <sz val="9"/>
            <rFont val="Tahoma"/>
            <family val="2"/>
          </rPr>
          <t xml:space="preserve">
</t>
        </r>
      </text>
    </comment>
  </commentList>
</comments>
</file>

<file path=xl/sharedStrings.xml><?xml version="1.0" encoding="utf-8"?>
<sst xmlns="http://schemas.openxmlformats.org/spreadsheetml/2006/main" count="285" uniqueCount="166">
  <si>
    <t>SEKOLAH :</t>
  </si>
  <si>
    <t>ALAMAT :</t>
  </si>
  <si>
    <t>:</t>
  </si>
  <si>
    <t xml:space="preserve"> </t>
  </si>
  <si>
    <t>MATA PELAJARAN</t>
  </si>
  <si>
    <t>NAMA GURU MATA PELAJARAN:</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</si>
  <si>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</si>
  <si>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</si>
  <si>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</si>
  <si>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</si>
  <si>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</si>
  <si>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</si>
  <si>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</si>
  <si>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</si>
  <si>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</si>
  <si>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</si>
  <si>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</si>
  <si>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</si>
  <si>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</si>
  <si>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</si>
  <si>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</si>
  <si>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</si>
  <si>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Berikut adalah pernyataan bagi 
Tahap Penguasaan keseluruhan</t>
  </si>
  <si>
    <t>TAHAP PENGUASAAN</t>
  </si>
  <si>
    <t>TAFSIRAN</t>
  </si>
  <si>
    <t>ULASAN GURU :</t>
  </si>
  <si>
    <t>…………………………………………………………………………</t>
  </si>
  <si>
    <t>GURU MATA PELAJARAN</t>
  </si>
  <si>
    <t>TP 1</t>
  </si>
  <si>
    <t>TP 2</t>
  </si>
  <si>
    <t xml:space="preserve"> TP 3</t>
  </si>
  <si>
    <t>TP 4</t>
  </si>
  <si>
    <t>TP  5</t>
  </si>
  <si>
    <t>TP 6</t>
  </si>
  <si>
    <t>BIL. MURID</t>
  </si>
  <si>
    <t>JUMLAH</t>
  </si>
  <si>
    <t>MURID</t>
  </si>
  <si>
    <t>KESELURUHAN</t>
  </si>
  <si>
    <t xml:space="preserve">KLANG, </t>
  </si>
  <si>
    <t>SITI ROKIAH BINTI ALI</t>
  </si>
  <si>
    <t>MOHD RAMLI BIN SHUKRI</t>
  </si>
  <si>
    <t>NORAINI BINTI KASIM</t>
  </si>
  <si>
    <t>ABDUL HAKIM BIN KAMARUZAMAN</t>
  </si>
  <si>
    <t>PENTAKSIRAN BILIK DARJAH (PBD)</t>
  </si>
  <si>
    <t>PENGENALAN</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</si>
  <si>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</si>
  <si>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</si>
  <si>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</si>
  <si>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</si>
  <si>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</si>
  <si>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</si>
  <si>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</si>
  <si>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</si>
  <si>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</si>
  <si>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</si>
  <si>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</si>
  <si>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</si>
  <si>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</si>
  <si>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SELANGOR</t>
  </si>
  <si>
    <t>2. Nama Guru dan Nama Kelas</t>
  </si>
  <si>
    <t>PANDUAN PENGGUNAAN TEMPLAT</t>
  </si>
  <si>
    <t>4. Nama Pentadbir</t>
  </si>
  <si>
    <t>5. Jawatan Pentadbir (Guru Besar/ Pengetua)</t>
  </si>
  <si>
    <t>C</t>
  </si>
  <si>
    <t>D</t>
  </si>
  <si>
    <t xml:space="preserve">3. Senarai Nama Murid, Nombor Kad Pengenalan dan Jantina </t>
  </si>
  <si>
    <t>Pentaksiran Akhir tahun</t>
  </si>
  <si>
    <t>Sila tentukan peringkat pentaksiran</t>
  </si>
  <si>
    <t>Pentaksiran Pertengahan Tahun</t>
  </si>
  <si>
    <t xml:space="preserve"> TP 4</t>
  </si>
  <si>
    <t xml:space="preserve"> TP 5</t>
  </si>
  <si>
    <t xml:space="preserve"> TP 6</t>
  </si>
  <si>
    <t>Sekolah:</t>
  </si>
  <si>
    <t>Guru Mata Pelajaran:</t>
  </si>
  <si>
    <t>Pentaksiran perlu dilakukan sepanjang masa dan tahap penguasaan murid dipantau secara berterusan. Tahap penguasaan ini boleh dicatat di dalam buku rekod, atau lain-lain tempat catatan; tetapi untuk tujuan pelaporan kepada ibu bapa, ia boleh direkod di dalam templat yang dibekalkan ini dan dilaporkan dua kali setahun iaitu pada pertengahan tahun dan akhir tahun.</t>
  </si>
  <si>
    <t>Guru hendaklah memilih option di sebelah kanan bahagian atas halaman Rekod Prestasi Murid untuk  membuat pelaporan di dalam templat ini.</t>
  </si>
  <si>
    <t>Pentaksiran Bilik Darjah (PBD) adalah sebahagian daripada komponen didalam Pentaksiran Berasaskan Sekolah (PBS). Pelaksanaannya telah bermula sejak tahun 2011 berdasarkan Surat Siaran Lembaga Peperiksaan Bil. 3 Tahun 2011. PBD sebelum ini dikenali sebagai PS (Pentaksiran Sekolah) di mana ia dilaksanakan secara formatif dan sumatif dengan pelbagai pendekatan dan kaedah bagi mengenalpasti perkembangan pembelajaran murid secara keseluruhan.</t>
  </si>
  <si>
    <r>
      <t xml:space="preserve">Guru hendaklah melengkapkan maklumat asas pada templat ini di halaman </t>
    </r>
    <r>
      <rPr>
        <b/>
        <i/>
        <sz val="11"/>
        <color indexed="8"/>
        <rFont val="Calibri"/>
        <family val="2"/>
      </rPr>
      <t>REKOD PRESTASI MURID</t>
    </r>
    <r>
      <rPr>
        <sz val="11"/>
        <color indexed="8"/>
        <rFont val="Calibri"/>
        <family val="2"/>
      </rPr>
      <t>.</t>
    </r>
  </si>
  <si>
    <r>
      <t xml:space="preserve">Tahap Penguasaan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</si>
  <si>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BIDANG</t>
  </si>
  <si>
    <t>TAHAP PENGUASAAN BAGI SETIAP BIDANG</t>
  </si>
  <si>
    <t>PENDIDIKAN SENI VISUAL</t>
  </si>
  <si>
    <t>TINGKATAN:</t>
  </si>
  <si>
    <t>SMK SUNGAI SIPUT</t>
  </si>
  <si>
    <t>PENGETUA</t>
  </si>
  <si>
    <t>PUAN RUSZIDAH BINTI LIMAT</t>
  </si>
  <si>
    <t>PN. LATIPAH BINTI IDERIS</t>
  </si>
  <si>
    <t>AHMAD SHAZLAN BIN SULAIMAN</t>
  </si>
  <si>
    <t>ADY BIN OMAR</t>
  </si>
  <si>
    <t>Seni Kraf</t>
  </si>
  <si>
    <t>Seni Halus</t>
  </si>
  <si>
    <t>Reka Bentuk</t>
  </si>
  <si>
    <t>Komunikasi Visual</t>
  </si>
  <si>
    <t>SENI HALUS</t>
  </si>
  <si>
    <t>REKA BENTUK</t>
  </si>
  <si>
    <t>SENI KRAF</t>
  </si>
  <si>
    <t>KOMUNIKASI VISUAL</t>
  </si>
  <si>
    <r>
      <t>Pelaporan bagi</t>
    </r>
    <r>
      <rPr>
        <sz val="11"/>
        <rFont val="Calibri"/>
        <family val="2"/>
      </rPr>
      <t xml:space="preserve"> bidang Sejarah dan Apresiasi Seni Visual, Seni Halus, Reka Bentuk, Seni Kraf dan Komunikasi Visual </t>
    </r>
    <r>
      <rPr>
        <sz val="11"/>
        <color indexed="8"/>
        <rFont val="Calibri"/>
        <family val="2"/>
      </rPr>
      <t>akan dilakukan pada pertengahan tahun dan akhir tahun.</t>
    </r>
  </si>
  <si>
    <r>
      <t xml:space="preserve">Tahap Penguasaan diberikan berdasarkan setiap rubrik mengikut konstruk bidang Sejarah dan Apresiasi Seni Visual, Seni Halus, Reka Bentuk, Seni Kraf dan Komunikasi Visual tersebut seperti di halaman </t>
    </r>
    <r>
      <rPr>
        <b/>
        <sz val="11"/>
        <color indexed="8"/>
        <rFont val="Calibri"/>
        <family val="2"/>
      </rPr>
      <t>Data Pernyataan Tahap Penguasaan.</t>
    </r>
  </si>
  <si>
    <r>
      <t>Templat pelaporan ini terdiri daripada</t>
    </r>
    <r>
      <rPr>
        <b/>
        <sz val="11"/>
        <color indexed="8"/>
        <rFont val="Calibri"/>
        <family val="2"/>
      </rPr>
      <t xml:space="preserve"> LIMA</t>
    </r>
    <r>
      <rPr>
        <sz val="11"/>
        <color indexed="10"/>
        <rFont val="Calibri"/>
        <family val="2"/>
      </rPr>
      <t xml:space="preserve"> </t>
    </r>
    <r>
      <rPr>
        <sz val="11"/>
        <color indexed="8"/>
        <rFont val="Calibri"/>
        <family val="2"/>
      </rPr>
      <t>lajur yang dibina berdasarkan konstruk bidang Sejarah dan Apresiasi Seni Visual, Seni Halus, Reka Bentuk, Seni Kraf dan Komunikasi Visual.</t>
    </r>
  </si>
  <si>
    <t>SEJARAH DAN APRESIASI SENI VISUAL</t>
  </si>
  <si>
    <t>Tingkatan</t>
  </si>
  <si>
    <t>PENENTUAN TAHAP PENGUASAAN PENDIDIKAN SENI VISUAL TINGKATAN 4</t>
  </si>
  <si>
    <t>4 DINAMIK</t>
  </si>
  <si>
    <t>Mengenal pasti alat kebesaran dan perhiasan diraja dalam bidang Sejarah dan Apresiasi Seni Visual.</t>
  </si>
  <si>
    <t>Menjelaskan  jenis, fungsi dan peranan bidang alat kebesaran dan perhiasan Diraja.</t>
  </si>
  <si>
    <t>Mengaplikasikan pengetahuan dan kefahaman untuk membuat penerokaan menghasilkan dokumentasi alat kebesaran dan perhiasan Diraja.</t>
  </si>
  <si>
    <t>Menganalisis hasil penerokaan terhadap alat kebesaran dan perhiasan Diraja dalam penghasilan dokumentasi.</t>
  </si>
  <si>
    <t>Menzahirkan idea secara kreatif dan inovatif hasil daripada penerokaan terhadap dokumentasi alat kebesaran dan perhiasan Diraja dalam penghasilan model secara sistematik.</t>
  </si>
  <si>
    <t>Menghasilkan dokumentasi dan model alat kebesaran dan perhiasan Diraja dengan menggunakan idea sendiri secara kreatif dan inovatif serta membuat apresiasi berpandukan Bahasa Seni Visual dan Pemikiran Seni Visual seterusnya menjadi model teladan.</t>
  </si>
  <si>
    <t>Mengaplikasikan pengetahuan dan kefahaman untuk membuat penerokaan terhadap seni lukisan, seni catan dan seni cetakan melalui penggunaan media, teknik dan proses.</t>
  </si>
  <si>
    <t>Menganalisis hasil penerokaan terhadap seni lukisan, seni catan dan seni cetakan melalui penggunaan media, teknik dan proses dalam penghasilan karya seni.</t>
  </si>
  <si>
    <t>Mengaplikasikan pengetahuan dan kefahaman untuk membuat penerokaan untuk menghasilkan model reka bentuk landskap dan hiasan dalaman melalui penggunaan alatan, bahan dan proses.</t>
  </si>
  <si>
    <t>Menzahirkan idea secara kreatif dan inovatif hasil daripada penerokaan terhadap reka bentuk landskap dalam penghasilan model reka bentuk landskap dan hiasan dalaman secara sistematik.</t>
  </si>
  <si>
    <t>Menghasilkan model reka bentuk landskap dan hiasan dalaman dengan menggunakan idea sendiri secara kreatif dan inovatif serta membuat apresiasi berpandukan Bahasa Seni Visual dan Pemikiran Seni Visual seterusnya menjadi model teladan.</t>
  </si>
  <si>
    <t>Mengenal pasti seni ukiran dalam bidang Seni Kraf.</t>
  </si>
  <si>
    <t>Menjelaskan prinsip asas, jenis, alatan, bahan, motif dan proses seni ukiran.</t>
  </si>
  <si>
    <t>Menganalisis hasil eksperimentasi serta penerokaan terhadap seni ukiran dalam penghasilan produk seni.</t>
  </si>
  <si>
    <t>Menzahirkan idea secara kreatif dan inovatif hasil daripada penerokaan terhadap seni ukiran dalam penghasilan produk seni secara sistematik.</t>
  </si>
  <si>
    <t>Menghasilkan produk seni ukiran dengan menggunakan idea sendiri secara kreatif dan inovatif serta membuat apresiasi berpandukan Bahasa Seni Visual dan Pemikiran Seni Visual seterusnya menjadi model teladan.</t>
  </si>
  <si>
    <t>Menghasilkan karya ilustrasi dalam Seni Reka Grafik dan karya Seni Foto dengan menggunakan idea sendiri secara kreatif dan inovatif serta membuat apresiasi berpandukan Bahasa Seni Visual dan Pemikiran Seni Visual seterusnya menjadi model teladan.</t>
  </si>
  <si>
    <t>Mengenal  pasti  sejarah,  definisi,  prinsip,  jenis,  ciri  serta  media,  teknik  dan proses dalam  bidang seni visual.</t>
  </si>
  <si>
    <t>Menjelaskan   sejarah,   definisi,   prinsip,   jenis,  ciri   serta   media,   teknik  dan  proses  dalam bidang seni visual.</t>
  </si>
  <si>
    <t>Mengaplikasikan pengetahuan sejarah, definisi, prinsip, jenis, ciri serta kemahiran melalui penerokaan media, teknik dan proses dalam penghasilan karya atau produk seni.</t>
  </si>
  <si>
    <t>Menganalisis  pengetahuan   dan   kemahiran   dalam   bidang   seni   visual melalui penerokaan media, teknik dan proses dalam penghasilan karya atau produk seni.</t>
  </si>
  <si>
    <t>Menzahirkan idea secara kreatif dan inovatif hasil pengetahuan serta kemahiran dalam bidang seni visual melalui penerokaan media, teknik dan proses dalam penghasilan karya atau produk seni secara sistematik.</t>
  </si>
  <si>
    <t>Mereka cipta hasil karya atau produk  seni  secara  kreatif dan inovatif serta  menumpukan  aspek Pemikiran Seni Visual dan membuat apresiasi dengan menggunakan Bahasa Seni Visual seterusnya menjadi model teladan.</t>
  </si>
  <si>
    <t>MURID 7</t>
  </si>
  <si>
    <t>MURID 8</t>
  </si>
  <si>
    <t>MURID 9</t>
  </si>
  <si>
    <t>MURID 10</t>
  </si>
  <si>
    <t>MURID 11</t>
  </si>
  <si>
    <t>MURID 12</t>
  </si>
  <si>
    <t>MURID 13</t>
  </si>
  <si>
    <t>MURID 14</t>
  </si>
  <si>
    <t>MURID 15</t>
  </si>
  <si>
    <t>MURID 16</t>
  </si>
  <si>
    <t>MURID 17</t>
  </si>
  <si>
    <t>MURID 18</t>
  </si>
  <si>
    <t>MURID 19</t>
  </si>
  <si>
    <t>MURID 20</t>
  </si>
  <si>
    <t>MURID 21</t>
  </si>
  <si>
    <t>MURID 22</t>
  </si>
  <si>
    <t>MURID 23</t>
  </si>
  <si>
    <t>MURID 24</t>
  </si>
  <si>
    <t>MURID 25</t>
  </si>
  <si>
    <t>MURID 26</t>
  </si>
  <si>
    <t>MURID 27</t>
  </si>
  <si>
    <t>MURID 28</t>
  </si>
  <si>
    <t>MURID 29</t>
  </si>
  <si>
    <t>MURID 30</t>
  </si>
  <si>
    <t>DATA PERNYATAAN STANDARD PRESTASI PENDIDIKAN SENI VISUAL TINGKATAN 4</t>
  </si>
  <si>
    <t>Mengenal pasti seni lukisan, seni catan dan seni cetakan Barat mengikut abad pilihan.</t>
  </si>
  <si>
    <t>Menjelaskan aliran, gaya, pelukis dan karya seni lukisan, seni catan dan seni cetakan Barat berdasarkan abad pilihan.</t>
  </si>
  <si>
    <t>Mengenal pasti prospek dan hala tuju pereka landskap dan hiasan dalaman dalam bidang Reka Bentuk.</t>
  </si>
  <si>
    <t>Menjelaskan elemen dalam reka bentuk landskap dan kaedah reka bentuk hiasan dalaman berkonsep kontemporari.</t>
  </si>
  <si>
    <t>Menganalisis hasil penerokaan terhadap reka bentuk landskap dan hiasan dalaman dalam penghasilan model reka bentuk landskap dan hiasan dalaman.</t>
  </si>
  <si>
    <t>Mengaplikasikan pengetahuan dan kefahaman untuk membuat penerokaan terhadap seni ukiran melalui penggunaan alat, bahan dan proses.</t>
  </si>
  <si>
    <t>Mengenal pasti ilustrasi dalam Seni Reka Grafik dan genre fotografi dalam Seni Foto.</t>
  </si>
  <si>
    <t>Menjelaskan definisi, jenis; media dan teknik ilustrasi dalam Seni Reka Grafik; fungsi dan kepelbagaian genre fotografi dalam Seni Foto.</t>
  </si>
  <si>
    <t>Mengaplikasikan pengetahuan dan kefahaman untuk membuat  penerokaan terhadap  ilustrasi dalam Seni Reka Grafik  dan genre fotografi dalam Seni Foto melalui penggunaan pelbagai media dan teknik.</t>
  </si>
  <si>
    <r>
      <rPr>
        <sz val="11"/>
        <rFont val="Arial"/>
        <family val="2"/>
      </rPr>
      <t>Menganalisis hasil penerokaan terhadap ilustrasi dan genre fotografi dalam penghasilan karya Seni Reka Grafik serta Seni Foto</t>
    </r>
    <r>
      <rPr>
        <sz val="11"/>
        <color indexed="10"/>
        <rFont val="Arial"/>
        <family val="2"/>
      </rPr>
      <t>.</t>
    </r>
  </si>
  <si>
    <t>Menzahirkan idea secara kreatif dan inovatif hasil daripada penerokaan terhadap ilustrasi dan genre fotografi dalam penghasilan karya seni secara sistematik.</t>
  </si>
  <si>
    <t>Menzahirkan idea secara kreatif dan inovatif hasil daripada penerokaan terhadap seni lukisan, seni catan dan seni cetakan dalam penghasilan karya seni secara sistematik.</t>
  </si>
  <si>
    <t>Menghasilkan karya seni lukisan, seni catan dan seni cetakan dengan menggunakan idea sendiri secara kreatif dan inovatif serta membuat apresiasi berpandukan Bahasa Seni Visual dan Pemikiran Seni Visual seterusnya menjadi model teladan.</t>
  </si>
  <si>
    <t>Sejarah dan Apresiasi Seni Visual</t>
  </si>
</sst>
</file>

<file path=xl/styles.xml><?xml version="1.0" encoding="utf-8"?>
<styleSheet xmlns="http://schemas.openxmlformats.org/spreadsheetml/2006/main">
  <numFmts count="11">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000000\-00\-0000"/>
    <numFmt numFmtId="165" formatCode="[$-14409]d\ mmmm\,\ yyyy;@"/>
    <numFmt numFmtId="166" formatCode="[$-14409]d/m/yyyy;@"/>
  </numFmts>
  <fonts count="89">
    <font>
      <sz val="11"/>
      <color indexed="8"/>
      <name val="Calibri"/>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1"/>
      <color indexed="8"/>
      <name val="Calibri"/>
      <family val="2"/>
    </font>
    <font>
      <i/>
      <sz val="11"/>
      <color indexed="8"/>
      <name val="Calibri"/>
      <family val="2"/>
    </font>
    <font>
      <b/>
      <i/>
      <sz val="11"/>
      <color indexed="8"/>
      <name val="Calibri"/>
      <family val="2"/>
    </font>
    <font>
      <sz val="10"/>
      <color indexed="8"/>
      <name val="Arial Narrow"/>
      <family val="2"/>
    </font>
    <font>
      <sz val="9"/>
      <name val="Tahoma"/>
      <family val="2"/>
    </font>
    <font>
      <b/>
      <sz val="9"/>
      <name val="Tahoma"/>
      <family val="2"/>
    </font>
    <font>
      <b/>
      <u val="single"/>
      <sz val="9"/>
      <name val="Tahoma"/>
      <family val="2"/>
    </font>
    <font>
      <b/>
      <sz val="12"/>
      <name val="Tahoma"/>
      <family val="2"/>
    </font>
    <font>
      <b/>
      <sz val="8"/>
      <name val="Tahoma"/>
      <family val="2"/>
    </font>
    <font>
      <sz val="8"/>
      <name val="Tahoma"/>
      <family val="2"/>
    </font>
    <font>
      <sz val="11"/>
      <color indexed="10"/>
      <name val="Calibri"/>
      <family val="2"/>
    </font>
    <font>
      <sz val="11"/>
      <name val="Calibri"/>
      <family val="2"/>
    </font>
    <font>
      <b/>
      <sz val="11"/>
      <name val="Calibri"/>
      <family val="2"/>
    </font>
    <font>
      <sz val="11"/>
      <color indexed="10"/>
      <name val="Arial"/>
      <family val="2"/>
    </font>
    <font>
      <sz val="11"/>
      <name val="Arial"/>
      <family val="2"/>
    </font>
    <font>
      <b/>
      <u val="single"/>
      <sz val="12"/>
      <name val="Tahoma"/>
      <family val="2"/>
    </font>
    <font>
      <sz val="10"/>
      <color indexed="8"/>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6"/>
      <color indexed="8"/>
      <name val="Calibri"/>
      <family val="2"/>
    </font>
    <font>
      <sz val="11"/>
      <color indexed="47"/>
      <name val="Calibri"/>
      <family val="2"/>
    </font>
    <font>
      <b/>
      <sz val="18"/>
      <color indexed="47"/>
      <name val="Calibri"/>
      <family val="2"/>
    </font>
    <font>
      <b/>
      <sz val="11"/>
      <color indexed="23"/>
      <name val="Arial Narrow"/>
      <family val="2"/>
    </font>
    <font>
      <sz val="8"/>
      <name val="Segoe UI"/>
      <family val="2"/>
    </font>
    <font>
      <sz val="12"/>
      <color indexed="23"/>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theme="1"/>
      <name val="Calibri"/>
      <family val="2"/>
    </font>
    <font>
      <sz val="11"/>
      <color theme="9" tint="0.7999799847602844"/>
      <name val="Calibri"/>
      <family val="2"/>
    </font>
    <font>
      <b/>
      <sz val="18"/>
      <color theme="9" tint="0.7999799847602844"/>
      <name val="Calibri"/>
      <family val="2"/>
    </font>
    <font>
      <b/>
      <sz val="11"/>
      <color theme="1" tint="0.49998000264167786"/>
      <name val="Arial Narrow"/>
      <family val="2"/>
    </font>
    <font>
      <sz val="11"/>
      <color rgb="FFFF000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40"/>
        <bgColor indexed="64"/>
      </patternFill>
    </fill>
    <fill>
      <patternFill patternType="solid">
        <fgColor theme="0" tint="-0.1499900072813034"/>
        <bgColor indexed="64"/>
      </patternFill>
    </fill>
    <fill>
      <patternFill patternType="solid">
        <fgColor rgb="FF0070C0"/>
        <bgColor indexed="64"/>
      </patternFill>
    </fill>
    <fill>
      <patternFill patternType="solid">
        <fgColor indexed="60"/>
        <bgColor indexed="64"/>
      </patternFill>
    </fill>
    <fill>
      <patternFill patternType="solid">
        <fgColor indexed="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right/>
      <top style="thin">
        <color indexed="8"/>
      </top>
      <bottom/>
    </border>
    <border>
      <left/>
      <right/>
      <top/>
      <bottom style="thin">
        <color indexed="8"/>
      </bottom>
    </border>
    <border>
      <left/>
      <right style="thin">
        <color indexed="8"/>
      </right>
      <top style="thin"/>
      <bottom style="thin">
        <color indexed="8"/>
      </bottom>
    </border>
    <border>
      <left style="thin"/>
      <right/>
      <top/>
      <bottom/>
    </border>
    <border>
      <left/>
      <right style="thin"/>
      <top/>
      <bottom/>
    </border>
    <border>
      <left style="thin"/>
      <right/>
      <top/>
      <bottom style="thin"/>
    </border>
    <border>
      <left/>
      <right style="thin"/>
      <top/>
      <bottom style="thin"/>
    </border>
    <border>
      <left style="thin">
        <color indexed="8"/>
      </left>
      <right style="thin">
        <color indexed="8"/>
      </right>
      <top/>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right/>
      <top style="thin">
        <color indexed="8"/>
      </top>
      <bottom/>
    </border>
    <border>
      <left style="thin"/>
      <right/>
      <top/>
      <bottom style="thin">
        <color indexed="8"/>
      </bottom>
    </border>
    <border>
      <left style="thin"/>
      <right/>
      <top style="thin"/>
      <bottom/>
    </border>
    <border>
      <left/>
      <right style="thin"/>
      <top style="thin"/>
      <botto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23">
    <xf numFmtId="0" fontId="0" fillId="0" borderId="0" xfId="0" applyAlignment="1">
      <alignment/>
    </xf>
    <xf numFmtId="0" fontId="1" fillId="0" borderId="0" xfId="0" applyFont="1" applyAlignment="1">
      <alignment/>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xf>
    <xf numFmtId="0" fontId="6" fillId="33" borderId="0" xfId="0" applyFont="1" applyFill="1" applyBorder="1" applyAlignment="1">
      <alignment horizontal="left"/>
    </xf>
    <xf numFmtId="0" fontId="5" fillId="33" borderId="0" xfId="0" applyFont="1" applyFill="1" applyBorder="1" applyAlignment="1">
      <alignment/>
    </xf>
    <xf numFmtId="0" fontId="5" fillId="33" borderId="0" xfId="0" applyFont="1" applyFill="1" applyBorder="1" applyAlignment="1">
      <alignment horizontal="center"/>
    </xf>
    <xf numFmtId="0" fontId="1" fillId="33" borderId="0" xfId="0" applyFont="1" applyFill="1" applyAlignment="1">
      <alignment/>
    </xf>
    <xf numFmtId="0" fontId="7" fillId="34" borderId="10" xfId="0" applyFont="1" applyFill="1" applyBorder="1" applyAlignment="1">
      <alignment horizontal="center"/>
    </xf>
    <xf numFmtId="0" fontId="8" fillId="34" borderId="10" xfId="0" applyFont="1" applyFill="1" applyBorder="1" applyAlignment="1">
      <alignment horizontal="center" vertical="center"/>
    </xf>
    <xf numFmtId="0" fontId="1" fillId="35" borderId="10" xfId="0" applyFont="1" applyFill="1" applyBorder="1" applyAlignment="1">
      <alignment horizontal="center"/>
    </xf>
    <xf numFmtId="0" fontId="9" fillId="33" borderId="0" xfId="0" applyFont="1" applyFill="1" applyBorder="1" applyAlignment="1">
      <alignment horizontal="center"/>
    </xf>
    <xf numFmtId="0" fontId="10" fillId="33" borderId="0" xfId="0" applyFont="1" applyFill="1" applyBorder="1" applyAlignment="1">
      <alignment horizontal="center"/>
    </xf>
    <xf numFmtId="0" fontId="9" fillId="33" borderId="0" xfId="0" applyFont="1" applyFill="1" applyBorder="1" applyAlignment="1">
      <alignment/>
    </xf>
    <xf numFmtId="0" fontId="1" fillId="36" borderId="10" xfId="0" applyFont="1" applyFill="1" applyBorder="1" applyAlignment="1">
      <alignment horizontal="center"/>
    </xf>
    <xf numFmtId="0" fontId="11" fillId="35" borderId="10" xfId="0" applyFont="1" applyFill="1" applyBorder="1" applyAlignment="1">
      <alignment horizontal="center"/>
    </xf>
    <xf numFmtId="0" fontId="5" fillId="33" borderId="0" xfId="0" applyFont="1" applyFill="1" applyBorder="1" applyAlignment="1">
      <alignment horizontal="center" vertical="center" wrapText="1"/>
    </xf>
    <xf numFmtId="0" fontId="8" fillId="33" borderId="0" xfId="0" applyFont="1" applyFill="1" applyBorder="1" applyAlignment="1">
      <alignment/>
    </xf>
    <xf numFmtId="0" fontId="1" fillId="33" borderId="0" xfId="0" applyFont="1" applyFill="1" applyAlignment="1">
      <alignment horizontal="center"/>
    </xf>
    <xf numFmtId="0" fontId="9" fillId="33" borderId="0" xfId="0" applyFont="1" applyFill="1" applyBorder="1" applyAlignment="1">
      <alignment vertical="center" wrapText="1"/>
    </xf>
    <xf numFmtId="0" fontId="4" fillId="33" borderId="0" xfId="0" applyFont="1" applyFill="1" applyBorder="1" applyAlignment="1">
      <alignment horizontal="center" vertical="center"/>
    </xf>
    <xf numFmtId="0" fontId="5" fillId="0" borderId="0" xfId="0" applyFont="1" applyAlignment="1">
      <alignment/>
    </xf>
    <xf numFmtId="0" fontId="13" fillId="37" borderId="0" xfId="0" applyFont="1" applyFill="1" applyBorder="1" applyAlignment="1">
      <alignment horizontal="left"/>
    </xf>
    <xf numFmtId="0" fontId="8" fillId="37" borderId="0" xfId="0" applyFont="1" applyFill="1" applyBorder="1" applyAlignment="1">
      <alignment/>
    </xf>
    <xf numFmtId="0" fontId="5" fillId="37" borderId="0" xfId="0" applyFont="1" applyFill="1" applyBorder="1" applyAlignment="1">
      <alignment horizontal="center"/>
    </xf>
    <xf numFmtId="0" fontId="14" fillId="0" borderId="0" xfId="0" applyFont="1" applyAlignment="1">
      <alignment vertical="center"/>
    </xf>
    <xf numFmtId="0" fontId="14" fillId="0" borderId="0" xfId="0" applyFont="1" applyAlignment="1">
      <alignment horizontal="left" vertical="center" wrapText="1" indent="1"/>
    </xf>
    <xf numFmtId="0" fontId="15" fillId="36" borderId="0" xfId="0" applyFont="1" applyFill="1" applyBorder="1" applyAlignment="1">
      <alignment horizontal="left" vertical="center" indent="1"/>
    </xf>
    <xf numFmtId="0" fontId="15" fillId="36" borderId="0" xfId="0" applyFont="1" applyFill="1" applyBorder="1" applyAlignment="1">
      <alignment horizontal="left" vertical="center" wrapText="1" indent="1"/>
    </xf>
    <xf numFmtId="0" fontId="14" fillId="35" borderId="0" xfId="0" applyFont="1" applyFill="1" applyAlignment="1">
      <alignment vertical="center"/>
    </xf>
    <xf numFmtId="0" fontId="14" fillId="35" borderId="0" xfId="0" applyFont="1" applyFill="1" applyAlignment="1">
      <alignment horizontal="left" vertical="center" wrapText="1" indent="1"/>
    </xf>
    <xf numFmtId="0" fontId="16" fillId="38" borderId="11" xfId="0" applyFont="1" applyFill="1" applyBorder="1" applyAlignment="1">
      <alignment horizontal="center" vertical="center" wrapText="1"/>
    </xf>
    <xf numFmtId="0" fontId="16" fillId="38" borderId="11" xfId="0" applyFont="1" applyFill="1" applyBorder="1" applyAlignment="1">
      <alignment horizontal="left" vertical="center" wrapText="1" indent="1"/>
    </xf>
    <xf numFmtId="0" fontId="14" fillId="36" borderId="10" xfId="0" applyFont="1" applyFill="1" applyBorder="1" applyAlignment="1">
      <alignment horizontal="center" vertical="center"/>
    </xf>
    <xf numFmtId="0" fontId="14" fillId="0" borderId="10" xfId="0" applyFont="1" applyBorder="1" applyAlignment="1">
      <alignment horizontal="left" vertical="center" wrapText="1" indent="1"/>
    </xf>
    <xf numFmtId="0" fontId="16" fillId="38" borderId="10" xfId="0" applyFont="1" applyFill="1" applyBorder="1" applyAlignment="1">
      <alignment horizontal="center" vertical="center" wrapText="1"/>
    </xf>
    <xf numFmtId="0" fontId="14" fillId="0" borderId="0" xfId="0" applyFont="1" applyAlignment="1">
      <alignment vertical="top"/>
    </xf>
    <xf numFmtId="0" fontId="14" fillId="0" borderId="0" xfId="0" applyFont="1" applyAlignment="1">
      <alignment horizontal="left" vertical="center" wrapText="1"/>
    </xf>
    <xf numFmtId="0" fontId="16" fillId="38" borderId="11" xfId="0" applyFont="1" applyFill="1" applyBorder="1" applyAlignment="1">
      <alignment horizontal="left" vertical="center" wrapText="1"/>
    </xf>
    <xf numFmtId="0" fontId="14" fillId="0" borderId="10" xfId="0" applyFont="1" applyBorder="1" applyAlignment="1">
      <alignment horizontal="left" vertical="center" wrapText="1"/>
    </xf>
    <xf numFmtId="0" fontId="16" fillId="38" borderId="10"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xf>
    <xf numFmtId="0" fontId="1" fillId="0" borderId="0" xfId="0" applyFont="1" applyFill="1" applyAlignment="1">
      <alignment/>
    </xf>
    <xf numFmtId="0" fontId="1" fillId="35" borderId="0" xfId="0" applyFont="1" applyFill="1" applyAlignment="1">
      <alignment/>
    </xf>
    <xf numFmtId="0" fontId="1" fillId="0" borderId="0" xfId="0" applyFont="1" applyAlignment="1">
      <alignment horizontal="center" vertical="center"/>
    </xf>
    <xf numFmtId="0" fontId="17" fillId="36" borderId="0" xfId="0" applyFont="1" applyFill="1" applyBorder="1" applyAlignment="1">
      <alignment horizontal="center" vertical="center"/>
    </xf>
    <xf numFmtId="0" fontId="18" fillId="36" borderId="0" xfId="0" applyFont="1" applyFill="1" applyBorder="1" applyAlignment="1">
      <alignment horizontal="center" vertical="center"/>
    </xf>
    <xf numFmtId="0" fontId="1" fillId="39" borderId="0" xfId="0" applyFont="1" applyFill="1" applyAlignment="1">
      <alignment horizontal="center" vertical="center"/>
    </xf>
    <xf numFmtId="0" fontId="21" fillId="33" borderId="0" xfId="0" applyFont="1" applyFill="1" applyBorder="1" applyAlignment="1">
      <alignment horizontal="left"/>
    </xf>
    <xf numFmtId="0" fontId="1" fillId="0" borderId="10" xfId="0" applyFont="1" applyBorder="1" applyAlignment="1">
      <alignment horizontal="left"/>
    </xf>
    <xf numFmtId="0" fontId="11" fillId="35" borderId="12" xfId="0" applyFont="1" applyFill="1" applyBorder="1" applyAlignment="1">
      <alignment/>
    </xf>
    <xf numFmtId="0" fontId="11" fillId="35" borderId="13" xfId="0" applyFont="1" applyFill="1" applyBorder="1" applyAlignment="1">
      <alignment/>
    </xf>
    <xf numFmtId="0" fontId="8" fillId="36" borderId="14" xfId="0" applyFont="1" applyFill="1" applyBorder="1" applyAlignment="1">
      <alignment horizontal="left"/>
    </xf>
    <xf numFmtId="0" fontId="8" fillId="36" borderId="0" xfId="0" applyFont="1" applyFill="1" applyBorder="1" applyAlignment="1">
      <alignment horizontal="left"/>
    </xf>
    <xf numFmtId="164" fontId="8" fillId="35" borderId="12" xfId="0" applyNumberFormat="1" applyFont="1" applyFill="1" applyBorder="1" applyAlignment="1">
      <alignment horizontal="left"/>
    </xf>
    <xf numFmtId="164" fontId="8" fillId="35" borderId="13" xfId="0" applyNumberFormat="1" applyFont="1" applyFill="1" applyBorder="1" applyAlignment="1">
      <alignment/>
    </xf>
    <xf numFmtId="0" fontId="8" fillId="35" borderId="12" xfId="0" applyFont="1" applyFill="1" applyBorder="1" applyAlignment="1">
      <alignment/>
    </xf>
    <xf numFmtId="0" fontId="8" fillId="35" borderId="13" xfId="0" applyFont="1" applyFill="1" applyBorder="1" applyAlignment="1">
      <alignment/>
    </xf>
    <xf numFmtId="0" fontId="8" fillId="35" borderId="13" xfId="0" applyNumberFormat="1" applyFont="1" applyFill="1" applyBorder="1" applyAlignment="1">
      <alignment/>
    </xf>
    <xf numFmtId="0" fontId="8" fillId="33" borderId="0" xfId="0" applyFont="1" applyFill="1" applyBorder="1" applyAlignment="1">
      <alignment horizontal="right"/>
    </xf>
    <xf numFmtId="0" fontId="12" fillId="38" borderId="12" xfId="0" applyFont="1" applyFill="1" applyBorder="1" applyAlignment="1">
      <alignment horizontal="center" vertical="center"/>
    </xf>
    <xf numFmtId="0" fontId="12" fillId="38" borderId="10" xfId="0" applyFont="1" applyFill="1" applyBorder="1" applyAlignment="1">
      <alignment horizontal="center" vertical="center" wrapText="1"/>
    </xf>
    <xf numFmtId="0" fontId="12" fillId="38" borderId="10" xfId="0" applyFont="1" applyFill="1" applyBorder="1" applyAlignment="1">
      <alignment horizontal="center" vertical="center"/>
    </xf>
    <xf numFmtId="0" fontId="24" fillId="40" borderId="15" xfId="0" applyFont="1" applyFill="1" applyBorder="1" applyAlignment="1">
      <alignment horizontal="center" vertical="center" wrapText="1"/>
    </xf>
    <xf numFmtId="0" fontId="25" fillId="33" borderId="10" xfId="0" applyFont="1" applyFill="1" applyBorder="1" applyAlignment="1">
      <alignment horizontal="center" vertical="center"/>
    </xf>
    <xf numFmtId="0" fontId="24" fillId="33" borderId="10" xfId="0" applyFont="1" applyFill="1" applyBorder="1" applyAlignment="1" applyProtection="1">
      <alignment horizontal="left" vertical="center" wrapText="1" indent="1"/>
      <protection hidden="1"/>
    </xf>
    <xf numFmtId="0" fontId="23" fillId="33" borderId="14" xfId="0" applyFont="1" applyFill="1" applyBorder="1" applyAlignment="1">
      <alignment vertical="center" textRotation="90" wrapText="1"/>
    </xf>
    <xf numFmtId="0" fontId="13" fillId="33" borderId="16" xfId="0" applyFont="1" applyFill="1" applyBorder="1" applyAlignment="1">
      <alignment vertical="center" textRotation="90" wrapText="1"/>
    </xf>
    <xf numFmtId="0" fontId="23" fillId="33" borderId="17" xfId="0" applyFont="1" applyFill="1" applyBorder="1" applyAlignment="1">
      <alignment vertical="center" textRotation="90" wrapText="1"/>
    </xf>
    <xf numFmtId="0" fontId="13" fillId="33" borderId="18" xfId="0" applyFont="1" applyFill="1" applyBorder="1" applyAlignment="1">
      <alignment vertical="center" textRotation="90" wrapText="1"/>
    </xf>
    <xf numFmtId="0" fontId="13" fillId="33" borderId="0" xfId="0" applyFont="1" applyFill="1" applyBorder="1" applyAlignment="1">
      <alignment vertical="center" wrapText="1"/>
    </xf>
    <xf numFmtId="0" fontId="24" fillId="33" borderId="0" xfId="0" applyFont="1" applyFill="1" applyBorder="1" applyAlignment="1">
      <alignment horizontal="center" vertical="center" wrapText="1"/>
    </xf>
    <xf numFmtId="0" fontId="25" fillId="33" borderId="0" xfId="0" applyFont="1" applyFill="1" applyBorder="1" applyAlignment="1">
      <alignment horizontal="center" vertical="center"/>
    </xf>
    <xf numFmtId="0" fontId="24" fillId="33"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4" fillId="0" borderId="0" xfId="0" applyFont="1" applyFill="1" applyBorder="1" applyAlignment="1" applyProtection="1">
      <alignment vertical="center" wrapText="1"/>
      <protection hidden="1"/>
    </xf>
    <xf numFmtId="0" fontId="24" fillId="0" borderId="0" xfId="0" applyFont="1" applyFill="1" applyBorder="1" applyAlignment="1">
      <alignment horizontal="center" vertical="center"/>
    </xf>
    <xf numFmtId="0" fontId="22"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alignment/>
    </xf>
    <xf numFmtId="0" fontId="1" fillId="35" borderId="0" xfId="0" applyFont="1" applyFill="1" applyBorder="1" applyAlignment="1">
      <alignment/>
    </xf>
    <xf numFmtId="0" fontId="1" fillId="39" borderId="0" xfId="0" applyFont="1" applyFill="1" applyAlignment="1">
      <alignment/>
    </xf>
    <xf numFmtId="0" fontId="1" fillId="39" borderId="0" xfId="0" applyFont="1" applyFill="1" applyAlignment="1" applyProtection="1">
      <alignment/>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6" fillId="35" borderId="0" xfId="0" applyFont="1" applyFill="1" applyAlignment="1">
      <alignment/>
    </xf>
    <xf numFmtId="0" fontId="24" fillId="0" borderId="0" xfId="0" applyFont="1" applyAlignment="1">
      <alignment vertical="center"/>
    </xf>
    <xf numFmtId="0" fontId="24" fillId="0" borderId="0" xfId="0" applyFont="1" applyAlignment="1">
      <alignment/>
    </xf>
    <xf numFmtId="0" fontId="24" fillId="0" borderId="0" xfId="0" applyFont="1" applyAlignment="1">
      <alignment horizontal="center"/>
    </xf>
    <xf numFmtId="0" fontId="26" fillId="36" borderId="0" xfId="0" applyFont="1" applyFill="1" applyAlignment="1">
      <alignment/>
    </xf>
    <xf numFmtId="0" fontId="27" fillId="36" borderId="0" xfId="0" applyFont="1" applyFill="1" applyAlignment="1" applyProtection="1">
      <alignment/>
      <protection locked="0"/>
    </xf>
    <xf numFmtId="0" fontId="28" fillId="36" borderId="0" xfId="0" applyFont="1" applyFill="1" applyAlignment="1">
      <alignment horizontal="right" vertical="center"/>
    </xf>
    <xf numFmtId="0" fontId="22" fillId="36" borderId="0" xfId="0" applyFont="1" applyFill="1" applyBorder="1" applyAlignment="1" applyProtection="1">
      <alignment vertical="center"/>
      <protection locked="0"/>
    </xf>
    <xf numFmtId="0" fontId="27" fillId="36" borderId="0" xfId="0" applyFont="1" applyFill="1" applyAlignment="1">
      <alignment/>
    </xf>
    <xf numFmtId="0" fontId="24" fillId="33" borderId="0" xfId="0" applyFont="1" applyFill="1" applyAlignment="1">
      <alignment/>
    </xf>
    <xf numFmtId="0" fontId="24" fillId="33" borderId="0" xfId="0" applyFont="1" applyFill="1" applyAlignment="1">
      <alignment horizontal="center"/>
    </xf>
    <xf numFmtId="0" fontId="7" fillId="33" borderId="0" xfId="0" applyFont="1" applyFill="1" applyAlignment="1">
      <alignment horizontal="left" vertical="center" indent="1"/>
    </xf>
    <xf numFmtId="0" fontId="22" fillId="33" borderId="0" xfId="0" applyFont="1" applyFill="1" applyAlignment="1">
      <alignment horizontal="right" vertical="center"/>
    </xf>
    <xf numFmtId="0" fontId="7" fillId="33" borderId="0" xfId="0" applyFont="1" applyFill="1" applyAlignment="1">
      <alignment vertical="center"/>
    </xf>
    <xf numFmtId="0" fontId="24" fillId="33" borderId="0" xfId="0" applyFont="1" applyFill="1" applyAlignment="1">
      <alignment vertical="center"/>
    </xf>
    <xf numFmtId="0" fontId="24" fillId="33" borderId="0" xfId="0" applyFont="1" applyFill="1" applyAlignment="1">
      <alignment horizontal="center" vertical="center"/>
    </xf>
    <xf numFmtId="0" fontId="22" fillId="33" borderId="0" xfId="0" applyFont="1" applyFill="1" applyAlignment="1">
      <alignment horizontal="center" vertical="center"/>
    </xf>
    <xf numFmtId="0" fontId="7" fillId="40" borderId="19" xfId="0" applyFont="1" applyFill="1" applyBorder="1" applyAlignment="1">
      <alignment horizontal="center" vertical="center" wrapText="1"/>
    </xf>
    <xf numFmtId="0" fontId="24" fillId="0" borderId="10" xfId="0" applyFont="1" applyBorder="1" applyAlignment="1" applyProtection="1">
      <alignment horizontal="center" vertical="center"/>
      <protection locked="0"/>
    </xf>
    <xf numFmtId="0" fontId="24" fillId="0" borderId="10" xfId="0" applyFont="1" applyBorder="1" applyAlignment="1" applyProtection="1">
      <alignment vertical="center"/>
      <protection locked="0"/>
    </xf>
    <xf numFmtId="164" fontId="24" fillId="0" borderId="10" xfId="0" applyNumberFormat="1" applyFont="1" applyBorder="1" applyAlignment="1" applyProtection="1">
      <alignment horizontal="center" vertical="center"/>
      <protection locked="0"/>
    </xf>
    <xf numFmtId="0" fontId="27" fillId="33" borderId="20" xfId="0" applyFont="1" applyFill="1" applyBorder="1" applyAlignment="1">
      <alignment vertical="center"/>
    </xf>
    <xf numFmtId="0" fontId="7" fillId="33" borderId="18" xfId="0" applyFont="1" applyFill="1" applyBorder="1" applyAlignment="1">
      <alignment vertical="center"/>
    </xf>
    <xf numFmtId="0" fontId="27" fillId="36" borderId="0" xfId="0" applyFont="1" applyFill="1" applyAlignment="1" applyProtection="1">
      <alignment horizontal="center"/>
      <protection locked="0"/>
    </xf>
    <xf numFmtId="0" fontId="27" fillId="36" borderId="0" xfId="0" applyFont="1" applyFill="1" applyAlignment="1">
      <alignment horizontal="center"/>
    </xf>
    <xf numFmtId="0" fontId="7" fillId="33" borderId="16" xfId="0" applyFont="1" applyFill="1" applyBorder="1" applyAlignment="1">
      <alignment vertical="center"/>
    </xf>
    <xf numFmtId="0" fontId="7" fillId="40" borderId="10" xfId="0" applyFont="1" applyFill="1" applyBorder="1" applyAlignment="1">
      <alignment horizontal="center"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2" fontId="24" fillId="0" borderId="0" xfId="0" applyNumberFormat="1" applyFont="1" applyAlignment="1">
      <alignment vertical="center"/>
    </xf>
    <xf numFmtId="0" fontId="24" fillId="0" borderId="0" xfId="0" applyFont="1" applyBorder="1" applyAlignment="1">
      <alignment vertical="center"/>
    </xf>
    <xf numFmtId="0" fontId="24" fillId="35" borderId="21" xfId="0" applyFont="1" applyFill="1" applyBorder="1" applyAlignment="1">
      <alignment/>
    </xf>
    <xf numFmtId="0" fontId="24" fillId="35" borderId="22" xfId="0" applyFont="1" applyFill="1" applyBorder="1" applyAlignment="1">
      <alignment/>
    </xf>
    <xf numFmtId="0" fontId="24" fillId="35" borderId="22" xfId="0" applyFont="1" applyFill="1" applyBorder="1" applyAlignment="1">
      <alignment horizontal="center"/>
    </xf>
    <xf numFmtId="0" fontId="24" fillId="35" borderId="14" xfId="0" applyFont="1" applyFill="1" applyBorder="1" applyAlignment="1">
      <alignment/>
    </xf>
    <xf numFmtId="0" fontId="24" fillId="35" borderId="0" xfId="0" applyFont="1" applyFill="1" applyBorder="1" applyAlignment="1">
      <alignment/>
    </xf>
    <xf numFmtId="0" fontId="24" fillId="35" borderId="0" xfId="0" applyFont="1" applyFill="1" applyBorder="1" applyAlignment="1">
      <alignment horizontal="center"/>
    </xf>
    <xf numFmtId="0" fontId="24" fillId="35" borderId="0" xfId="0" applyFont="1" applyFill="1" applyBorder="1" applyAlignment="1" applyProtection="1">
      <alignment horizontal="center"/>
      <protection locked="0"/>
    </xf>
    <xf numFmtId="0" fontId="24" fillId="0" borderId="14" xfId="0" applyFont="1" applyBorder="1" applyAlignment="1">
      <alignment/>
    </xf>
    <xf numFmtId="0" fontId="25" fillId="0" borderId="0" xfId="0" applyFont="1" applyFill="1" applyBorder="1" applyAlignment="1" applyProtection="1">
      <alignment/>
      <protection locked="0"/>
    </xf>
    <xf numFmtId="0" fontId="25" fillId="0" borderId="0" xfId="0" applyFont="1" applyFill="1" applyBorder="1" applyAlignment="1" applyProtection="1">
      <alignment horizontal="center"/>
      <protection locked="0"/>
    </xf>
    <xf numFmtId="0" fontId="24" fillId="35" borderId="0" xfId="0" applyFont="1" applyFill="1" applyBorder="1" applyAlignment="1" applyProtection="1">
      <alignment/>
      <protection locked="0"/>
    </xf>
    <xf numFmtId="0" fontId="24" fillId="35" borderId="17" xfId="0" applyFont="1" applyFill="1" applyBorder="1" applyAlignment="1">
      <alignment/>
    </xf>
    <xf numFmtId="0" fontId="24" fillId="35" borderId="23" xfId="0" applyFont="1" applyFill="1" applyBorder="1" applyAlignment="1">
      <alignment/>
    </xf>
    <xf numFmtId="0" fontId="24" fillId="35" borderId="23" xfId="0" applyFont="1" applyFill="1" applyBorder="1" applyAlignment="1">
      <alignment horizontal="center"/>
    </xf>
    <xf numFmtId="0" fontId="24" fillId="35" borderId="20" xfId="0" applyFont="1" applyFill="1" applyBorder="1" applyAlignment="1">
      <alignment horizontal="center"/>
    </xf>
    <xf numFmtId="0" fontId="24" fillId="0" borderId="0" xfId="0" applyFont="1" applyBorder="1" applyAlignment="1">
      <alignment/>
    </xf>
    <xf numFmtId="0" fontId="24" fillId="35" borderId="16" xfId="0" applyFont="1" applyFill="1" applyBorder="1" applyAlignment="1">
      <alignment horizontal="center"/>
    </xf>
    <xf numFmtId="0" fontId="24" fillId="35" borderId="18" xfId="0" applyFont="1" applyFill="1" applyBorder="1" applyAlignment="1">
      <alignment horizontal="center"/>
    </xf>
    <xf numFmtId="0" fontId="7" fillId="33" borderId="0" xfId="0" applyFont="1" applyFill="1" applyAlignment="1" applyProtection="1">
      <alignment vertical="center"/>
      <protection locked="0"/>
    </xf>
    <xf numFmtId="166" fontId="22" fillId="36" borderId="0" xfId="0" applyNumberFormat="1" applyFont="1" applyFill="1" applyBorder="1" applyAlignment="1" applyProtection="1">
      <alignment horizontal="left" vertical="center"/>
      <protection locked="0"/>
    </xf>
    <xf numFmtId="165" fontId="8" fillId="35" borderId="12" xfId="0" applyNumberFormat="1" applyFont="1" applyFill="1" applyBorder="1" applyAlignment="1">
      <alignment horizontal="left"/>
    </xf>
    <xf numFmtId="0" fontId="0" fillId="0" borderId="0" xfId="0" applyFont="1" applyAlignment="1">
      <alignment/>
    </xf>
    <xf numFmtId="0" fontId="29" fillId="0" borderId="0" xfId="0" applyFont="1" applyAlignment="1">
      <alignment/>
    </xf>
    <xf numFmtId="0" fontId="0" fillId="41" borderId="0" xfId="0" applyFill="1" applyAlignment="1">
      <alignment/>
    </xf>
    <xf numFmtId="0" fontId="83" fillId="10" borderId="0" xfId="0" applyFont="1" applyFill="1" applyAlignment="1">
      <alignment/>
    </xf>
    <xf numFmtId="0" fontId="66" fillId="10" borderId="0" xfId="0" applyFont="1" applyFill="1" applyAlignment="1">
      <alignment/>
    </xf>
    <xf numFmtId="0" fontId="84" fillId="42" borderId="0" xfId="0" applyFont="1" applyFill="1" applyAlignment="1">
      <alignment/>
    </xf>
    <xf numFmtId="0" fontId="85" fillId="42" borderId="0" xfId="0" applyFont="1" applyFill="1" applyAlignment="1">
      <alignment vertical="center"/>
    </xf>
    <xf numFmtId="0" fontId="0" fillId="0" borderId="0" xfId="0" applyFill="1" applyBorder="1" applyAlignment="1">
      <alignment/>
    </xf>
    <xf numFmtId="0" fontId="0" fillId="0" borderId="0" xfId="0" applyBorder="1" applyAlignment="1">
      <alignment/>
    </xf>
    <xf numFmtId="0" fontId="29" fillId="41" borderId="0" xfId="0" applyFont="1" applyFill="1" applyAlignment="1">
      <alignment/>
    </xf>
    <xf numFmtId="0" fontId="0" fillId="41" borderId="0" xfId="0" applyFill="1" applyBorder="1" applyAlignment="1">
      <alignment/>
    </xf>
    <xf numFmtId="0" fontId="29" fillId="41" borderId="0" xfId="0" applyFont="1" applyFill="1" applyAlignment="1">
      <alignment horizontal="center"/>
    </xf>
    <xf numFmtId="0" fontId="29" fillId="41" borderId="0" xfId="0" applyFont="1" applyFill="1" applyBorder="1" applyAlignment="1">
      <alignment/>
    </xf>
    <xf numFmtId="0" fontId="24" fillId="35" borderId="0" xfId="0" applyFont="1" applyFill="1" applyBorder="1" applyAlignment="1" applyProtection="1">
      <alignment/>
      <protection/>
    </xf>
    <xf numFmtId="0" fontId="24" fillId="0" borderId="0" xfId="0" applyFont="1" applyAlignment="1" applyProtection="1">
      <alignment vertical="center"/>
      <protection locked="0"/>
    </xf>
    <xf numFmtId="0" fontId="32" fillId="33" borderId="0" xfId="0" applyFont="1" applyFill="1" applyAlignment="1">
      <alignment horizontal="left" vertical="center"/>
    </xf>
    <xf numFmtId="0" fontId="5" fillId="33" borderId="0" xfId="0" applyFont="1" applyFill="1" applyAlignment="1">
      <alignment horizontal="right" vertical="center"/>
    </xf>
    <xf numFmtId="0" fontId="27" fillId="41" borderId="20" xfId="0" applyFont="1" applyFill="1" applyBorder="1" applyAlignment="1">
      <alignment vertical="center"/>
    </xf>
    <xf numFmtId="0" fontId="7" fillId="41" borderId="24" xfId="0" applyFont="1" applyFill="1" applyBorder="1" applyAlignment="1">
      <alignment vertical="center"/>
    </xf>
    <xf numFmtId="0" fontId="7" fillId="40" borderId="18" xfId="0" applyFont="1" applyFill="1" applyBorder="1" applyAlignment="1">
      <alignment horizontal="center" vertical="center" wrapText="1"/>
    </xf>
    <xf numFmtId="0" fontId="24" fillId="0" borderId="19" xfId="0" applyFont="1" applyBorder="1" applyAlignment="1" applyProtection="1">
      <alignment horizontal="center" vertical="center"/>
      <protection locked="0"/>
    </xf>
    <xf numFmtId="0" fontId="2" fillId="36" borderId="0" xfId="0" applyFont="1" applyFill="1" applyAlignment="1">
      <alignment vertical="center"/>
    </xf>
    <xf numFmtId="0" fontId="24" fillId="36" borderId="0" xfId="0" applyFont="1" applyFill="1" applyAlignment="1">
      <alignment horizontal="left" vertical="center"/>
    </xf>
    <xf numFmtId="0" fontId="24" fillId="36" borderId="0" xfId="0" applyFont="1" applyFill="1" applyAlignment="1">
      <alignment horizontal="right" vertical="center"/>
    </xf>
    <xf numFmtId="0" fontId="0" fillId="0" borderId="0" xfId="0" applyAlignment="1">
      <alignment vertical="top"/>
    </xf>
    <xf numFmtId="0" fontId="24" fillId="33" borderId="0" xfId="0" applyFont="1" applyFill="1" applyAlignment="1">
      <alignment horizontal="left" vertical="center" indent="1"/>
    </xf>
    <xf numFmtId="0" fontId="41" fillId="10" borderId="0" xfId="0" applyFont="1" applyFill="1" applyAlignment="1">
      <alignment horizontal="right" vertical="center"/>
    </xf>
    <xf numFmtId="0" fontId="24" fillId="0" borderId="0" xfId="0" applyFont="1" applyFill="1" applyBorder="1" applyAlignment="1" applyProtection="1">
      <alignment/>
      <protection locked="0"/>
    </xf>
    <xf numFmtId="0" fontId="16" fillId="43" borderId="10" xfId="0" applyFont="1" applyFill="1" applyBorder="1" applyAlignment="1">
      <alignment horizontal="left" vertical="center" wrapText="1" indent="1"/>
    </xf>
    <xf numFmtId="0" fontId="7" fillId="33" borderId="25" xfId="0" applyFont="1" applyFill="1" applyBorder="1" applyAlignment="1">
      <alignment vertical="center" wrapText="1"/>
    </xf>
    <xf numFmtId="0" fontId="7" fillId="33" borderId="26" xfId="0" applyFont="1" applyFill="1" applyBorder="1" applyAlignment="1">
      <alignment vertical="center" wrapText="1"/>
    </xf>
    <xf numFmtId="0" fontId="7" fillId="33" borderId="27" xfId="0" applyFont="1" applyFill="1" applyBorder="1" applyAlignment="1">
      <alignment vertical="center" wrapText="1"/>
    </xf>
    <xf numFmtId="0" fontId="7" fillId="33" borderId="28" xfId="0" applyFont="1" applyFill="1" applyBorder="1" applyAlignment="1">
      <alignment vertical="center" wrapText="1"/>
    </xf>
    <xf numFmtId="0" fontId="86" fillId="0" borderId="0" xfId="0" applyFont="1" applyBorder="1" applyAlignment="1" applyProtection="1">
      <alignment horizontal="center"/>
      <protection/>
    </xf>
    <xf numFmtId="0" fontId="87" fillId="0" borderId="10" xfId="0" applyFont="1" applyBorder="1" applyAlignment="1">
      <alignment horizontal="left" vertical="center" wrapText="1" indent="1"/>
    </xf>
    <xf numFmtId="0" fontId="43" fillId="0" borderId="10" xfId="0" applyFont="1" applyBorder="1" applyAlignment="1">
      <alignment horizontal="left" vertical="center" wrapText="1" indent="1"/>
    </xf>
    <xf numFmtId="0" fontId="0" fillId="0" borderId="0" xfId="0" applyFont="1" applyAlignment="1">
      <alignment horizontal="justify" vertical="justify" wrapText="1"/>
    </xf>
    <xf numFmtId="0" fontId="12" fillId="44" borderId="11" xfId="0" applyFont="1" applyFill="1" applyBorder="1" applyAlignment="1">
      <alignment horizontal="center" vertical="center" wrapText="1"/>
    </xf>
    <xf numFmtId="0" fontId="12" fillId="44" borderId="29" xfId="0" applyFont="1" applyFill="1" applyBorder="1" applyAlignment="1">
      <alignment horizontal="center" vertical="center" wrapText="1"/>
    </xf>
    <xf numFmtId="0" fontId="12" fillId="44" borderId="19" xfId="0" applyFont="1" applyFill="1" applyBorder="1" applyAlignment="1">
      <alignment horizontal="center" vertical="center" wrapText="1"/>
    </xf>
    <xf numFmtId="0" fontId="24" fillId="35" borderId="22" xfId="0" applyFont="1" applyFill="1" applyBorder="1" applyAlignment="1">
      <alignment horizontal="center"/>
    </xf>
    <xf numFmtId="0" fontId="24" fillId="35" borderId="0" xfId="0" applyFont="1" applyFill="1" applyBorder="1" applyAlignment="1" applyProtection="1">
      <alignment horizontal="center"/>
      <protection locked="0"/>
    </xf>
    <xf numFmtId="0" fontId="27" fillId="44" borderId="10" xfId="0" applyFont="1" applyFill="1" applyBorder="1" applyAlignment="1">
      <alignment horizontal="center" vertical="center"/>
    </xf>
    <xf numFmtId="0" fontId="27" fillId="44" borderId="12" xfId="0" applyFont="1" applyFill="1" applyBorder="1" applyAlignment="1">
      <alignment horizontal="center" vertical="center" wrapText="1"/>
    </xf>
    <xf numFmtId="0" fontId="27" fillId="44" borderId="30" xfId="0" applyFont="1" applyFill="1" applyBorder="1" applyAlignment="1">
      <alignment horizontal="center" vertical="center"/>
    </xf>
    <xf numFmtId="0" fontId="27" fillId="44" borderId="31" xfId="0" applyFont="1" applyFill="1" applyBorder="1" applyAlignment="1">
      <alignment horizontal="center" vertical="center"/>
    </xf>
    <xf numFmtId="0" fontId="27" fillId="44" borderId="32" xfId="0" applyFont="1" applyFill="1" applyBorder="1" applyAlignment="1">
      <alignment horizontal="center" vertical="center"/>
    </xf>
    <xf numFmtId="0" fontId="7" fillId="41" borderId="33" xfId="0" applyFont="1" applyFill="1" applyBorder="1" applyAlignment="1">
      <alignment horizontal="center" vertical="center"/>
    </xf>
    <xf numFmtId="0" fontId="7" fillId="41" borderId="22" xfId="0" applyFont="1" applyFill="1" applyBorder="1" applyAlignment="1">
      <alignment horizontal="center" vertical="center"/>
    </xf>
    <xf numFmtId="0" fontId="7" fillId="41" borderId="20" xfId="0" applyFont="1" applyFill="1" applyBorder="1" applyAlignment="1">
      <alignment horizontal="center" vertical="center"/>
    </xf>
    <xf numFmtId="0" fontId="7" fillId="41" borderId="34" xfId="0" applyFont="1" applyFill="1" applyBorder="1" applyAlignment="1">
      <alignment horizontal="center" vertical="center"/>
    </xf>
    <xf numFmtId="0" fontId="7" fillId="41" borderId="23" xfId="0" applyFont="1" applyFill="1" applyBorder="1" applyAlignment="1">
      <alignment horizontal="center" vertical="center"/>
    </xf>
    <xf numFmtId="0" fontId="7" fillId="41" borderId="18" xfId="0" applyFont="1" applyFill="1" applyBorder="1" applyAlignment="1">
      <alignment horizontal="center" vertical="center"/>
    </xf>
    <xf numFmtId="0" fontId="6" fillId="36" borderId="0" xfId="0" applyFont="1" applyFill="1" applyBorder="1" applyAlignment="1">
      <alignment horizontal="center" vertical="center"/>
    </xf>
    <xf numFmtId="165" fontId="19" fillId="36" borderId="0" xfId="0" applyNumberFormat="1" applyFont="1" applyFill="1" applyBorder="1" applyAlignment="1">
      <alignment horizontal="center" vertical="center"/>
    </xf>
    <xf numFmtId="0" fontId="8" fillId="36" borderId="21" xfId="0" applyFont="1" applyFill="1" applyBorder="1" applyAlignment="1">
      <alignment horizontal="left"/>
    </xf>
    <xf numFmtId="0" fontId="8" fillId="36" borderId="22" xfId="0" applyFont="1" applyFill="1" applyBorder="1" applyAlignment="1">
      <alignment horizontal="left"/>
    </xf>
    <xf numFmtId="0" fontId="25" fillId="0" borderId="23" xfId="0" applyFont="1" applyFill="1" applyBorder="1" applyAlignment="1" applyProtection="1">
      <alignment horizontal="left" vertical="center"/>
      <protection locked="0"/>
    </xf>
    <xf numFmtId="0" fontId="8" fillId="36" borderId="14" xfId="0" applyFont="1" applyFill="1" applyBorder="1" applyAlignment="1">
      <alignment horizontal="left"/>
    </xf>
    <xf numFmtId="0" fontId="8" fillId="36" borderId="0" xfId="0" applyFont="1" applyFill="1" applyBorder="1" applyAlignment="1">
      <alignment horizontal="left"/>
    </xf>
    <xf numFmtId="0" fontId="8" fillId="36" borderId="17" xfId="0" applyFont="1" applyFill="1" applyBorder="1" applyAlignment="1">
      <alignment horizontal="left"/>
    </xf>
    <xf numFmtId="0" fontId="8" fillId="36" borderId="23" xfId="0" applyFont="1" applyFill="1" applyBorder="1" applyAlignment="1">
      <alignment horizontal="left"/>
    </xf>
    <xf numFmtId="0" fontId="20" fillId="39" borderId="0" xfId="0" applyFont="1" applyFill="1" applyAlignment="1">
      <alignment horizontal="center" vertical="center"/>
    </xf>
    <xf numFmtId="0" fontId="6" fillId="33" borderId="0" xfId="0" applyFont="1" applyFill="1" applyBorder="1" applyAlignment="1">
      <alignment horizontal="right" vertical="center"/>
    </xf>
    <xf numFmtId="0" fontId="6" fillId="33" borderId="23" xfId="0" applyFont="1" applyFill="1" applyBorder="1" applyAlignment="1">
      <alignment horizontal="right" vertical="center"/>
    </xf>
    <xf numFmtId="0" fontId="7" fillId="33" borderId="0"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2" fillId="33" borderId="0" xfId="0" applyFont="1" applyFill="1" applyBorder="1" applyAlignment="1">
      <alignment horizontal="center" vertical="center"/>
    </xf>
    <xf numFmtId="0" fontId="22" fillId="33" borderId="12" xfId="0" applyFont="1" applyFill="1" applyBorder="1" applyAlignment="1">
      <alignment horizontal="left" vertical="center" wrapText="1" indent="1"/>
    </xf>
    <xf numFmtId="0" fontId="22" fillId="33" borderId="13" xfId="0" applyFont="1" applyFill="1" applyBorder="1" applyAlignment="1">
      <alignment horizontal="left" vertical="center" wrapText="1" indent="1"/>
    </xf>
    <xf numFmtId="0" fontId="12" fillId="38" borderId="11" xfId="0" applyFont="1" applyFill="1" applyBorder="1" applyAlignment="1">
      <alignment horizontal="center" vertical="center" wrapText="1"/>
    </xf>
    <xf numFmtId="0" fontId="2" fillId="36"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435"/>
          <c:w val="0.964"/>
          <c:h val="0.90225"/>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PELAPORAN'!$K$8:$P$8</c:f>
              <c:numCache/>
            </c:numRef>
          </c:val>
        </c:ser>
        <c:axId val="38846831"/>
        <c:axId val="14077160"/>
      </c:barChart>
      <c:catAx>
        <c:axId val="38846831"/>
        <c:scaling>
          <c:orientation val="minMax"/>
        </c:scaling>
        <c:axPos val="b"/>
        <c:delete val="0"/>
        <c:numFmt formatCode="General" sourceLinked="0"/>
        <c:majorTickMark val="out"/>
        <c:minorTickMark val="none"/>
        <c:tickLblPos val="nextTo"/>
        <c:spPr>
          <a:ln w="3175">
            <a:solidFill>
              <a:srgbClr val="000000"/>
            </a:solidFill>
          </a:ln>
        </c:spPr>
        <c:crossAx val="14077160"/>
        <c:crosses val="autoZero"/>
        <c:auto val="1"/>
        <c:lblOffset val="100"/>
        <c:tickLblSkip val="1"/>
        <c:noMultiLvlLbl val="0"/>
      </c:catAx>
      <c:valAx>
        <c:axId val="14077160"/>
        <c:scaling>
          <c:orientation val="minMax"/>
        </c:scaling>
        <c:axPos val="l"/>
        <c:delete val="0"/>
        <c:numFmt formatCode="General" sourceLinked="1"/>
        <c:majorTickMark val="out"/>
        <c:minorTickMark val="none"/>
        <c:tickLblPos val="nextTo"/>
        <c:spPr>
          <a:ln w="3175">
            <a:solidFill>
              <a:srgbClr val="000000"/>
            </a:solidFill>
          </a:ln>
        </c:spPr>
        <c:crossAx val="3884683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445"/>
          <c:w val="0.96475"/>
          <c:h val="0.90175"/>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PELAPORAN'!$C$8:$H$8</c:f>
              <c:numCache/>
            </c:numRef>
          </c:val>
        </c:ser>
        <c:axId val="59585577"/>
        <c:axId val="66508146"/>
      </c:barChart>
      <c:catAx>
        <c:axId val="59585577"/>
        <c:scaling>
          <c:orientation val="minMax"/>
        </c:scaling>
        <c:axPos val="b"/>
        <c:delete val="0"/>
        <c:numFmt formatCode="General" sourceLinked="0"/>
        <c:majorTickMark val="none"/>
        <c:minorTickMark val="none"/>
        <c:tickLblPos val="nextTo"/>
        <c:spPr>
          <a:ln w="3175">
            <a:solidFill>
              <a:srgbClr val="000000"/>
            </a:solidFill>
          </a:ln>
        </c:spPr>
        <c:crossAx val="66508146"/>
        <c:crosses val="autoZero"/>
        <c:auto val="1"/>
        <c:lblOffset val="100"/>
        <c:tickLblSkip val="1"/>
        <c:noMultiLvlLbl val="0"/>
      </c:catAx>
      <c:valAx>
        <c:axId val="66508146"/>
        <c:scaling>
          <c:orientation val="minMax"/>
        </c:scaling>
        <c:axPos val="l"/>
        <c:delete val="0"/>
        <c:numFmt formatCode="General" sourceLinked="1"/>
        <c:majorTickMark val="none"/>
        <c:minorTickMark val="none"/>
        <c:tickLblPos val="nextTo"/>
        <c:spPr>
          <a:ln w="3175">
            <a:solidFill>
              <a:srgbClr val="000000"/>
            </a:solidFill>
          </a:ln>
        </c:spPr>
        <c:crossAx val="5958557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45"/>
          <c:w val="0.964"/>
          <c:h val="0.89925"/>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PELAPORAN'!$K$43:$P$43</c:f>
              <c:numCache/>
            </c:numRef>
          </c:val>
        </c:ser>
        <c:axId val="61702403"/>
        <c:axId val="18450716"/>
      </c:barChart>
      <c:catAx>
        <c:axId val="61702403"/>
        <c:scaling>
          <c:orientation val="minMax"/>
        </c:scaling>
        <c:axPos val="b"/>
        <c:delete val="0"/>
        <c:numFmt formatCode="General" sourceLinked="0"/>
        <c:majorTickMark val="out"/>
        <c:minorTickMark val="none"/>
        <c:tickLblPos val="nextTo"/>
        <c:spPr>
          <a:ln w="3175">
            <a:solidFill>
              <a:srgbClr val="000000"/>
            </a:solidFill>
          </a:ln>
        </c:spPr>
        <c:crossAx val="18450716"/>
        <c:crosses val="autoZero"/>
        <c:auto val="1"/>
        <c:lblOffset val="100"/>
        <c:tickLblSkip val="1"/>
        <c:noMultiLvlLbl val="0"/>
      </c:catAx>
      <c:valAx>
        <c:axId val="18450716"/>
        <c:scaling>
          <c:orientation val="minMax"/>
        </c:scaling>
        <c:axPos val="l"/>
        <c:delete val="0"/>
        <c:numFmt formatCode="General" sourceLinked="1"/>
        <c:majorTickMark val="out"/>
        <c:minorTickMark val="none"/>
        <c:tickLblPos val="nextTo"/>
        <c:spPr>
          <a:ln w="3175">
            <a:solidFill>
              <a:srgbClr val="000000"/>
            </a:solidFill>
          </a:ln>
        </c:spPr>
        <c:crossAx val="61702403"/>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445"/>
          <c:w val="0.962"/>
          <c:h val="0.90275"/>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PELAPORAN'!$C$42:$H$42</c:f>
              <c:strCache/>
            </c:strRef>
          </c:cat>
          <c:val>
            <c:numRef>
              <c:f>'GRAF PELAPORAN'!$C$43:$H$43</c:f>
              <c:numCache/>
            </c:numRef>
          </c:val>
        </c:ser>
        <c:axId val="31838717"/>
        <c:axId val="18112998"/>
      </c:barChart>
      <c:catAx>
        <c:axId val="31838717"/>
        <c:scaling>
          <c:orientation val="minMax"/>
        </c:scaling>
        <c:axPos val="b"/>
        <c:delete val="0"/>
        <c:numFmt formatCode="General" sourceLinked="0"/>
        <c:majorTickMark val="none"/>
        <c:minorTickMark val="none"/>
        <c:tickLblPos val="nextTo"/>
        <c:spPr>
          <a:ln w="3175">
            <a:solidFill>
              <a:srgbClr val="000000"/>
            </a:solidFill>
          </a:ln>
        </c:spPr>
        <c:crossAx val="18112998"/>
        <c:crosses val="autoZero"/>
        <c:auto val="1"/>
        <c:lblOffset val="100"/>
        <c:tickLblSkip val="1"/>
        <c:noMultiLvlLbl val="0"/>
      </c:catAx>
      <c:valAx>
        <c:axId val="18112998"/>
        <c:scaling>
          <c:orientation val="minMax"/>
        </c:scaling>
        <c:axPos val="l"/>
        <c:delete val="0"/>
        <c:numFmt formatCode="General" sourceLinked="1"/>
        <c:majorTickMark val="none"/>
        <c:minorTickMark val="none"/>
        <c:tickLblPos val="nextTo"/>
        <c:spPr>
          <a:ln w="3175">
            <a:solidFill>
              <a:srgbClr val="000000"/>
            </a:solidFill>
          </a:ln>
        </c:spPr>
        <c:crossAx val="3183871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4525"/>
          <c:w val="0.964"/>
          <c:h val="0.90125"/>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PELAPORAN'!$K$26:$P$26</c:f>
              <c:numCache/>
            </c:numRef>
          </c:val>
        </c:ser>
        <c:axId val="28799255"/>
        <c:axId val="57866704"/>
      </c:barChart>
      <c:catAx>
        <c:axId val="28799255"/>
        <c:scaling>
          <c:orientation val="minMax"/>
        </c:scaling>
        <c:axPos val="b"/>
        <c:delete val="0"/>
        <c:numFmt formatCode="General" sourceLinked="0"/>
        <c:majorTickMark val="out"/>
        <c:minorTickMark val="none"/>
        <c:tickLblPos val="nextTo"/>
        <c:spPr>
          <a:ln w="3175">
            <a:solidFill>
              <a:srgbClr val="000000"/>
            </a:solidFill>
          </a:ln>
        </c:spPr>
        <c:crossAx val="57866704"/>
        <c:crosses val="autoZero"/>
        <c:auto val="1"/>
        <c:lblOffset val="100"/>
        <c:tickLblSkip val="1"/>
        <c:noMultiLvlLbl val="0"/>
      </c:catAx>
      <c:valAx>
        <c:axId val="57866704"/>
        <c:scaling>
          <c:orientation val="minMax"/>
        </c:scaling>
        <c:axPos val="l"/>
        <c:delete val="0"/>
        <c:numFmt formatCode="General" sourceLinked="1"/>
        <c:majorTickMark val="out"/>
        <c:minorTickMark val="none"/>
        <c:tickLblPos val="nextTo"/>
        <c:spPr>
          <a:ln w="3175">
            <a:solidFill>
              <a:srgbClr val="000000"/>
            </a:solidFill>
          </a:ln>
        </c:spPr>
        <c:crossAx val="2879925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4525"/>
          <c:w val="0.964"/>
          <c:h val="0.90025"/>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PELAPORAN'!$C$26:$H$26</c:f>
              <c:numCache/>
            </c:numRef>
          </c:val>
        </c:ser>
        <c:axId val="51038289"/>
        <c:axId val="56691418"/>
      </c:barChart>
      <c:catAx>
        <c:axId val="51038289"/>
        <c:scaling>
          <c:orientation val="minMax"/>
        </c:scaling>
        <c:axPos val="b"/>
        <c:delete val="0"/>
        <c:numFmt formatCode="General" sourceLinked="0"/>
        <c:majorTickMark val="none"/>
        <c:minorTickMark val="none"/>
        <c:tickLblPos val="nextTo"/>
        <c:spPr>
          <a:ln w="3175">
            <a:solidFill>
              <a:srgbClr val="000000"/>
            </a:solidFill>
          </a:ln>
        </c:spPr>
        <c:crossAx val="56691418"/>
        <c:crosses val="autoZero"/>
        <c:auto val="1"/>
        <c:lblOffset val="100"/>
        <c:tickLblSkip val="1"/>
        <c:noMultiLvlLbl val="0"/>
      </c:catAx>
      <c:valAx>
        <c:axId val="56691418"/>
        <c:scaling>
          <c:orientation val="minMax"/>
        </c:scaling>
        <c:axPos val="l"/>
        <c:delete val="0"/>
        <c:numFmt formatCode="General" sourceLinked="1"/>
        <c:majorTickMark val="none"/>
        <c:minorTickMark val="none"/>
        <c:tickLblPos val="nextTo"/>
        <c:spPr>
          <a:ln w="3175">
            <a:solidFill>
              <a:srgbClr val="000000"/>
            </a:solidFill>
          </a:ln>
        </c:spPr>
        <c:crossAx val="5103828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1676400</xdr:colOff>
      <xdr:row>1</xdr:row>
      <xdr:rowOff>228600</xdr:rowOff>
    </xdr:to>
    <xdr:pic>
      <xdr:nvPicPr>
        <xdr:cNvPr id="1" name="Picture 9"/>
        <xdr:cNvPicPr preferRelativeResize="1">
          <a:picLocks noChangeAspect="1"/>
        </xdr:cNvPicPr>
      </xdr:nvPicPr>
      <xdr:blipFill>
        <a:blip r:embed="rId1"/>
        <a:stretch>
          <a:fillRect/>
        </a:stretch>
      </xdr:blipFill>
      <xdr:spPr>
        <a:xfrm>
          <a:off x="0" y="38100"/>
          <a:ext cx="20097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4</xdr:col>
      <xdr:colOff>66675</xdr:colOff>
      <xdr:row>2</xdr:row>
      <xdr:rowOff>190500</xdr:rowOff>
    </xdr:to>
    <xdr:pic>
      <xdr:nvPicPr>
        <xdr:cNvPr id="1" name="Picture 4"/>
        <xdr:cNvPicPr preferRelativeResize="1">
          <a:picLocks noChangeAspect="1"/>
        </xdr:cNvPicPr>
      </xdr:nvPicPr>
      <xdr:blipFill>
        <a:blip r:embed="rId1"/>
        <a:stretch>
          <a:fillRect/>
        </a:stretch>
      </xdr:blipFill>
      <xdr:spPr>
        <a:xfrm>
          <a:off x="47625" y="9525"/>
          <a:ext cx="2724150" cy="714375"/>
        </a:xfrm>
        <a:prstGeom prst="rect">
          <a:avLst/>
        </a:prstGeom>
        <a:noFill/>
        <a:ln w="9525" cmpd="sng">
          <a:noFill/>
        </a:ln>
      </xdr:spPr>
    </xdr:pic>
    <xdr:clientData/>
  </xdr:twoCellAnchor>
  <xdr:twoCellAnchor>
    <xdr:from>
      <xdr:col>5</xdr:col>
      <xdr:colOff>4476750</xdr:colOff>
      <xdr:row>0</xdr:row>
      <xdr:rowOff>85725</xdr:rowOff>
    </xdr:from>
    <xdr:to>
      <xdr:col>5</xdr:col>
      <xdr:colOff>5667375</xdr:colOff>
      <xdr:row>3</xdr:row>
      <xdr:rowOff>228600</xdr:rowOff>
    </xdr:to>
    <xdr:sp>
      <xdr:nvSpPr>
        <xdr:cNvPr id="2" name="Rectangle 1"/>
        <xdr:cNvSpPr>
          <a:spLocks/>
        </xdr:cNvSpPr>
      </xdr:nvSpPr>
      <xdr:spPr>
        <a:xfrm>
          <a:off x="8096250" y="85725"/>
          <a:ext cx="1190625" cy="942975"/>
        </a:xfrm>
        <a:prstGeom prst="rect">
          <a:avLst/>
        </a:prstGeom>
        <a:noFill/>
        <a:ln w="25400" cmpd="sng">
          <a:solidFill>
            <a:srgbClr val="4BACC6"/>
          </a:solidFill>
          <a:headEnd type="none"/>
          <a:tailEnd type="none"/>
        </a:ln>
      </xdr:spPr>
      <xdr:txBody>
        <a:bodyPr vertOverflow="clip" wrap="square" lIns="18288" tIns="0" rIns="0" bIns="0" anchor="ctr"/>
        <a:p>
          <a:pPr algn="ctr">
            <a:defRPr/>
          </a:pPr>
          <a:r>
            <a:rPr lang="en-US" cap="none" sz="1200" b="0" i="0" u="none" baseline="0">
              <a:solidFill>
                <a:srgbClr val="808080"/>
              </a:solidFill>
            </a:rPr>
            <a:t>LOGO SEKOLAH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5362575</xdr:colOff>
      <xdr:row>0</xdr:row>
      <xdr:rowOff>66675</xdr:rowOff>
    </xdr:from>
    <xdr:to>
      <xdr:col>1</xdr:col>
      <xdr:colOff>6924675</xdr:colOff>
      <xdr:row>0</xdr:row>
      <xdr:rowOff>466725</xdr:rowOff>
    </xdr:to>
    <xdr:pic>
      <xdr:nvPicPr>
        <xdr:cNvPr id="1" name="Picture 2"/>
        <xdr:cNvPicPr preferRelativeResize="1">
          <a:picLocks noChangeAspect="1"/>
        </xdr:cNvPicPr>
      </xdr:nvPicPr>
      <xdr:blipFill>
        <a:blip r:embed="rId1"/>
        <a:stretch>
          <a:fillRect/>
        </a:stretch>
      </xdr:blipFill>
      <xdr:spPr>
        <a:xfrm>
          <a:off x="6753225" y="66675"/>
          <a:ext cx="15525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8</xdr:row>
      <xdr:rowOff>209550</xdr:rowOff>
    </xdr:from>
    <xdr:to>
      <xdr:col>8</xdr:col>
      <xdr:colOff>9525</xdr:colOff>
      <xdr:row>19</xdr:row>
      <xdr:rowOff>171450</xdr:rowOff>
    </xdr:to>
    <xdr:graphicFrame>
      <xdr:nvGraphicFramePr>
        <xdr:cNvPr id="2" name="Chart 3"/>
        <xdr:cNvGraphicFramePr/>
      </xdr:nvGraphicFramePr>
      <xdr:xfrm>
        <a:off x="228600" y="1866900"/>
        <a:ext cx="5372100" cy="22669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3" name="Chart 33"/>
        <xdr:cNvGraphicFramePr/>
      </xdr:nvGraphicFramePr>
      <xdr:xfrm>
        <a:off x="6200775" y="9229725"/>
        <a:ext cx="5400675" cy="22479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4" name="Chart 35"/>
        <xdr:cNvGraphicFramePr/>
      </xdr:nvGraphicFramePr>
      <xdr:xfrm>
        <a:off x="228600" y="9201150"/>
        <a:ext cx="5372100" cy="2266950"/>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5" name="Chart 48"/>
        <xdr:cNvGraphicFramePr/>
      </xdr:nvGraphicFramePr>
      <xdr:xfrm>
        <a:off x="6200775" y="5629275"/>
        <a:ext cx="5400675" cy="22764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27</xdr:row>
      <xdr:rowOff>0</xdr:rowOff>
    </xdr:from>
    <xdr:to>
      <xdr:col>7</xdr:col>
      <xdr:colOff>619125</xdr:colOff>
      <xdr:row>37</xdr:row>
      <xdr:rowOff>180975</xdr:rowOff>
    </xdr:to>
    <xdr:graphicFrame>
      <xdr:nvGraphicFramePr>
        <xdr:cNvPr id="6" name="Chart 3"/>
        <xdr:cNvGraphicFramePr/>
      </xdr:nvGraphicFramePr>
      <xdr:xfrm>
        <a:off x="190500" y="5648325"/>
        <a:ext cx="5372100" cy="2276475"/>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76200</xdr:colOff>
      <xdr:row>0</xdr:row>
      <xdr:rowOff>142875</xdr:rowOff>
    </xdr:from>
    <xdr:to>
      <xdr:col>3</xdr:col>
      <xdr:colOff>0</xdr:colOff>
      <xdr:row>3</xdr:row>
      <xdr:rowOff>114300</xdr:rowOff>
    </xdr:to>
    <xdr:pic>
      <xdr:nvPicPr>
        <xdr:cNvPr id="7" name="Picture 37"/>
        <xdr:cNvPicPr preferRelativeResize="1">
          <a:picLocks noChangeAspect="1"/>
        </xdr:cNvPicPr>
      </xdr:nvPicPr>
      <xdr:blipFill>
        <a:blip r:embed="rId7"/>
        <a:stretch>
          <a:fillRect/>
        </a:stretch>
      </xdr:blipFill>
      <xdr:spPr>
        <a:xfrm>
          <a:off x="76200" y="142875"/>
          <a:ext cx="22764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zoomScalePageLayoutView="0" workbookViewId="0" topLeftCell="A1">
      <selection activeCell="N30" sqref="N30"/>
    </sheetView>
  </sheetViews>
  <sheetFormatPr defaultColWidth="30.00390625" defaultRowHeight="15"/>
  <cols>
    <col min="1" max="1" width="3.8515625" style="0" customWidth="1"/>
    <col min="2" max="10" width="9.140625" style="0" customWidth="1"/>
    <col min="11" max="11" width="18.140625" style="0" customWidth="1"/>
  </cols>
  <sheetData>
    <row r="1" spans="1:11" ht="24" customHeight="1">
      <c r="A1" s="149" t="s">
        <v>60</v>
      </c>
      <c r="B1" s="148"/>
      <c r="C1" s="148"/>
      <c r="D1" s="148"/>
      <c r="E1" s="148"/>
      <c r="F1" s="148"/>
      <c r="G1" s="148"/>
      <c r="H1" s="148"/>
      <c r="I1" s="148"/>
      <c r="J1" s="148"/>
      <c r="K1" s="148"/>
    </row>
    <row r="2" spans="1:11" ht="21">
      <c r="A2" s="146" t="s">
        <v>43</v>
      </c>
      <c r="B2" s="147"/>
      <c r="C2" s="147"/>
      <c r="D2" s="147"/>
      <c r="E2" s="147"/>
      <c r="F2" s="147"/>
      <c r="G2" s="147"/>
      <c r="H2" s="147"/>
      <c r="I2" s="147"/>
      <c r="J2" s="147"/>
      <c r="K2" s="169" t="s">
        <v>81</v>
      </c>
    </row>
    <row r="4" ht="15">
      <c r="A4" s="144" t="s">
        <v>44</v>
      </c>
    </row>
    <row r="5" spans="1:11" ht="15">
      <c r="A5" s="179" t="s">
        <v>76</v>
      </c>
      <c r="B5" s="179"/>
      <c r="C5" s="179"/>
      <c r="D5" s="179"/>
      <c r="E5" s="179"/>
      <c r="F5" s="179"/>
      <c r="G5" s="179"/>
      <c r="H5" s="179"/>
      <c r="I5" s="179"/>
      <c r="J5" s="179"/>
      <c r="K5" s="179"/>
    </row>
    <row r="6" spans="1:11" ht="15">
      <c r="A6" s="179"/>
      <c r="B6" s="179"/>
      <c r="C6" s="179"/>
      <c r="D6" s="179"/>
      <c r="E6" s="179"/>
      <c r="F6" s="179"/>
      <c r="G6" s="179"/>
      <c r="H6" s="179"/>
      <c r="I6" s="179"/>
      <c r="J6" s="179"/>
      <c r="K6" s="179"/>
    </row>
    <row r="7" spans="1:11" ht="15">
      <c r="A7" s="179"/>
      <c r="B7" s="179"/>
      <c r="C7" s="179"/>
      <c r="D7" s="179"/>
      <c r="E7" s="179"/>
      <c r="F7" s="179"/>
      <c r="G7" s="179"/>
      <c r="H7" s="179"/>
      <c r="I7" s="179"/>
      <c r="J7" s="179"/>
      <c r="K7" s="179"/>
    </row>
    <row r="8" spans="1:11" ht="15">
      <c r="A8" s="179"/>
      <c r="B8" s="179"/>
      <c r="C8" s="179"/>
      <c r="D8" s="179"/>
      <c r="E8" s="179"/>
      <c r="F8" s="179"/>
      <c r="G8" s="179"/>
      <c r="H8" s="179"/>
      <c r="I8" s="179"/>
      <c r="J8" s="179"/>
      <c r="K8" s="179"/>
    </row>
    <row r="9" spans="1:11" ht="15">
      <c r="A9" s="179"/>
      <c r="B9" s="179"/>
      <c r="C9" s="179"/>
      <c r="D9" s="179"/>
      <c r="E9" s="179"/>
      <c r="F9" s="179"/>
      <c r="G9" s="179"/>
      <c r="H9" s="179"/>
      <c r="I9" s="179"/>
      <c r="J9" s="179"/>
      <c r="K9" s="179"/>
    </row>
    <row r="10" spans="2:11" ht="15">
      <c r="B10" s="150"/>
      <c r="C10" s="150"/>
      <c r="D10" s="151"/>
      <c r="E10" s="151"/>
      <c r="F10" s="151"/>
      <c r="G10" s="151"/>
      <c r="H10" s="151"/>
      <c r="I10" s="151"/>
      <c r="J10" s="151"/>
      <c r="K10" s="151"/>
    </row>
    <row r="11" spans="1:12" ht="15">
      <c r="A11" s="154" t="s">
        <v>52</v>
      </c>
      <c r="B11" s="155" t="s">
        <v>45</v>
      </c>
      <c r="C11" s="153"/>
      <c r="D11" s="153"/>
      <c r="E11" s="153"/>
      <c r="F11" s="153"/>
      <c r="G11" s="153"/>
      <c r="H11" s="153"/>
      <c r="I11" s="153"/>
      <c r="J11" s="153"/>
      <c r="K11" s="153"/>
      <c r="L11" s="151"/>
    </row>
    <row r="12" ht="15">
      <c r="B12" s="143" t="s">
        <v>46</v>
      </c>
    </row>
    <row r="13" ht="15">
      <c r="B13" s="143" t="s">
        <v>47</v>
      </c>
    </row>
    <row r="14" ht="15">
      <c r="B14" s="143" t="s">
        <v>48</v>
      </c>
    </row>
    <row r="15" ht="15">
      <c r="B15" s="143" t="s">
        <v>49</v>
      </c>
    </row>
    <row r="16" ht="15">
      <c r="B16" s="143" t="s">
        <v>50</v>
      </c>
    </row>
    <row r="17" ht="15">
      <c r="B17" s="143" t="s">
        <v>51</v>
      </c>
    </row>
    <row r="19" spans="1:11" ht="15">
      <c r="A19" s="154" t="s">
        <v>53</v>
      </c>
      <c r="B19" s="152" t="s">
        <v>54</v>
      </c>
      <c r="C19" s="145"/>
      <c r="D19" s="145"/>
      <c r="E19" s="145"/>
      <c r="F19" s="145"/>
      <c r="G19" s="145"/>
      <c r="H19" s="145"/>
      <c r="I19" s="145"/>
      <c r="J19" s="145"/>
      <c r="K19" s="145"/>
    </row>
    <row r="20" ht="15">
      <c r="B20" s="143" t="s">
        <v>77</v>
      </c>
    </row>
    <row r="21" ht="15">
      <c r="B21" s="143" t="s">
        <v>55</v>
      </c>
    </row>
    <row r="22" ht="15">
      <c r="B22" s="143" t="s">
        <v>56</v>
      </c>
    </row>
    <row r="23" ht="15">
      <c r="B23" s="143" t="s">
        <v>59</v>
      </c>
    </row>
    <row r="24" ht="15">
      <c r="B24" s="143" t="s">
        <v>65</v>
      </c>
    </row>
    <row r="25" ht="15">
      <c r="B25" s="143" t="s">
        <v>61</v>
      </c>
    </row>
    <row r="26" ht="15">
      <c r="B26" s="143" t="s">
        <v>62</v>
      </c>
    </row>
    <row r="28" spans="1:11" ht="15">
      <c r="A28" s="154" t="s">
        <v>63</v>
      </c>
      <c r="B28" s="152" t="s">
        <v>23</v>
      </c>
      <c r="C28" s="145"/>
      <c r="D28" s="145"/>
      <c r="E28" s="145"/>
      <c r="F28" s="145"/>
      <c r="G28" s="145"/>
      <c r="H28" s="145"/>
      <c r="I28" s="145"/>
      <c r="J28" s="145"/>
      <c r="K28" s="145"/>
    </row>
    <row r="29" spans="2:13" ht="15" customHeight="1">
      <c r="B29" s="179" t="s">
        <v>78</v>
      </c>
      <c r="C29" s="179"/>
      <c r="D29" s="179"/>
      <c r="E29" s="179"/>
      <c r="F29" s="179"/>
      <c r="G29" s="179"/>
      <c r="H29" s="179"/>
      <c r="I29" s="179"/>
      <c r="J29" s="179"/>
      <c r="K29" s="179"/>
      <c r="M29" s="143"/>
    </row>
    <row r="30" spans="2:13" ht="15">
      <c r="B30" s="179"/>
      <c r="C30" s="179"/>
      <c r="D30" s="179"/>
      <c r="E30" s="179"/>
      <c r="F30" s="179"/>
      <c r="G30" s="179"/>
      <c r="H30" s="179"/>
      <c r="I30" s="179"/>
      <c r="J30" s="179"/>
      <c r="K30" s="179"/>
      <c r="M30" s="143"/>
    </row>
    <row r="31" spans="2:13" ht="15">
      <c r="B31" s="179"/>
      <c r="C31" s="179"/>
      <c r="D31" s="179"/>
      <c r="E31" s="179"/>
      <c r="F31" s="179"/>
      <c r="G31" s="179"/>
      <c r="H31" s="179"/>
      <c r="I31" s="179"/>
      <c r="J31" s="179"/>
      <c r="K31" s="179"/>
      <c r="M31" s="143"/>
    </row>
    <row r="32" spans="2:13" ht="15">
      <c r="B32" s="179"/>
      <c r="C32" s="179"/>
      <c r="D32" s="179"/>
      <c r="E32" s="179"/>
      <c r="F32" s="179"/>
      <c r="G32" s="179"/>
      <c r="H32" s="179"/>
      <c r="I32" s="179"/>
      <c r="J32" s="179"/>
      <c r="K32" s="179"/>
      <c r="M32" s="143"/>
    </row>
    <row r="33" spans="2:11" ht="15">
      <c r="B33" s="179"/>
      <c r="C33" s="179"/>
      <c r="D33" s="179"/>
      <c r="E33" s="179"/>
      <c r="F33" s="179"/>
      <c r="G33" s="179"/>
      <c r="H33" s="179"/>
      <c r="I33" s="179"/>
      <c r="J33" s="179"/>
      <c r="K33" s="179"/>
    </row>
    <row r="34" spans="2:11" ht="15">
      <c r="B34" s="179"/>
      <c r="C34" s="179"/>
      <c r="D34" s="179"/>
      <c r="E34" s="179"/>
      <c r="F34" s="179"/>
      <c r="G34" s="179"/>
      <c r="H34" s="179"/>
      <c r="I34" s="179"/>
      <c r="J34" s="179"/>
      <c r="K34" s="179"/>
    </row>
    <row r="36" spans="1:11" ht="15">
      <c r="A36" s="154" t="s">
        <v>64</v>
      </c>
      <c r="B36" s="152" t="s">
        <v>102</v>
      </c>
      <c r="C36" s="145"/>
      <c r="D36" s="145"/>
      <c r="E36" s="145"/>
      <c r="F36" s="145"/>
      <c r="G36" s="145"/>
      <c r="H36" s="145"/>
      <c r="I36" s="145"/>
      <c r="J36" s="145"/>
      <c r="K36" s="145"/>
    </row>
    <row r="37" spans="1:11" ht="15" customHeight="1">
      <c r="A37" s="167">
        <v>1</v>
      </c>
      <c r="B37" s="179" t="s">
        <v>74</v>
      </c>
      <c r="C37" s="179"/>
      <c r="D37" s="179"/>
      <c r="E37" s="179"/>
      <c r="F37" s="179"/>
      <c r="G37" s="179"/>
      <c r="H37" s="179"/>
      <c r="I37" s="179"/>
      <c r="J37" s="179"/>
      <c r="K37" s="179"/>
    </row>
    <row r="38" spans="1:11" ht="15">
      <c r="A38" s="167"/>
      <c r="B38" s="179"/>
      <c r="C38" s="179"/>
      <c r="D38" s="179"/>
      <c r="E38" s="179"/>
      <c r="F38" s="179"/>
      <c r="G38" s="179"/>
      <c r="H38" s="179"/>
      <c r="I38" s="179"/>
      <c r="J38" s="179"/>
      <c r="K38" s="179"/>
    </row>
    <row r="39" spans="1:11" ht="13.5" customHeight="1">
      <c r="A39" s="167"/>
      <c r="B39" s="179"/>
      <c r="C39" s="179"/>
      <c r="D39" s="179"/>
      <c r="E39" s="179"/>
      <c r="F39" s="179"/>
      <c r="G39" s="179"/>
      <c r="H39" s="179"/>
      <c r="I39" s="179"/>
      <c r="J39" s="179"/>
      <c r="K39" s="179"/>
    </row>
    <row r="40" spans="1:11" ht="15">
      <c r="A40" s="167"/>
      <c r="B40" s="179"/>
      <c r="C40" s="179"/>
      <c r="D40" s="179"/>
      <c r="E40" s="179"/>
      <c r="F40" s="179"/>
      <c r="G40" s="179"/>
      <c r="H40" s="179"/>
      <c r="I40" s="179"/>
      <c r="J40" s="179"/>
      <c r="K40" s="179"/>
    </row>
    <row r="41" spans="1:11" ht="15">
      <c r="A41" s="167">
        <v>2</v>
      </c>
      <c r="B41" s="179" t="s">
        <v>99</v>
      </c>
      <c r="C41" s="179"/>
      <c r="D41" s="179"/>
      <c r="E41" s="179"/>
      <c r="F41" s="179"/>
      <c r="G41" s="179"/>
      <c r="H41" s="179"/>
      <c r="I41" s="179"/>
      <c r="J41" s="179"/>
      <c r="K41" s="179"/>
    </row>
    <row r="42" spans="1:11" ht="15">
      <c r="A42" s="167"/>
      <c r="B42" s="179"/>
      <c r="C42" s="179"/>
      <c r="D42" s="179"/>
      <c r="E42" s="179"/>
      <c r="F42" s="179"/>
      <c r="G42" s="179"/>
      <c r="H42" s="179"/>
      <c r="I42" s="179"/>
      <c r="J42" s="179"/>
      <c r="K42" s="179"/>
    </row>
    <row r="43" spans="1:11" ht="15" customHeight="1">
      <c r="A43" s="167">
        <v>3</v>
      </c>
      <c r="B43" s="179" t="s">
        <v>75</v>
      </c>
      <c r="C43" s="179"/>
      <c r="D43" s="179"/>
      <c r="E43" s="179"/>
      <c r="F43" s="179"/>
      <c r="G43" s="179"/>
      <c r="H43" s="179"/>
      <c r="I43" s="179"/>
      <c r="J43" s="179"/>
      <c r="K43" s="179"/>
    </row>
    <row r="44" spans="1:11" ht="15">
      <c r="A44" s="167"/>
      <c r="B44" s="179"/>
      <c r="C44" s="179"/>
      <c r="D44" s="179"/>
      <c r="E44" s="179"/>
      <c r="F44" s="179"/>
      <c r="G44" s="179"/>
      <c r="H44" s="179"/>
      <c r="I44" s="179"/>
      <c r="J44" s="179"/>
      <c r="K44" s="179"/>
    </row>
    <row r="45" spans="1:11" ht="15">
      <c r="A45" s="167">
        <v>4</v>
      </c>
      <c r="B45" s="179" t="s">
        <v>97</v>
      </c>
      <c r="C45" s="179"/>
      <c r="D45" s="179"/>
      <c r="E45" s="179"/>
      <c r="F45" s="179"/>
      <c r="G45" s="179"/>
      <c r="H45" s="179"/>
      <c r="I45" s="179"/>
      <c r="J45" s="179"/>
      <c r="K45" s="179"/>
    </row>
    <row r="46" spans="1:11" ht="15">
      <c r="A46" s="167"/>
      <c r="B46" s="179"/>
      <c r="C46" s="179"/>
      <c r="D46" s="179"/>
      <c r="E46" s="179"/>
      <c r="F46" s="179"/>
      <c r="G46" s="179"/>
      <c r="H46" s="179"/>
      <c r="I46" s="179"/>
      <c r="J46" s="179"/>
      <c r="K46" s="179"/>
    </row>
    <row r="47" spans="1:11" ht="15" customHeight="1">
      <c r="A47" s="167">
        <v>5</v>
      </c>
      <c r="B47" s="179" t="s">
        <v>98</v>
      </c>
      <c r="C47" s="179"/>
      <c r="D47" s="179"/>
      <c r="E47" s="179"/>
      <c r="F47" s="179"/>
      <c r="G47" s="179"/>
      <c r="H47" s="179"/>
      <c r="I47" s="179"/>
      <c r="J47" s="179"/>
      <c r="K47" s="179"/>
    </row>
    <row r="48" spans="1:11" ht="15">
      <c r="A48" s="167"/>
      <c r="B48" s="179"/>
      <c r="C48" s="179"/>
      <c r="D48" s="179"/>
      <c r="E48" s="179"/>
      <c r="F48" s="179"/>
      <c r="G48" s="179"/>
      <c r="H48" s="179"/>
      <c r="I48" s="179"/>
      <c r="J48" s="179"/>
      <c r="K48" s="179"/>
    </row>
    <row r="51" ht="15" customHeight="1"/>
    <row r="53" spans="2:11" ht="15">
      <c r="B53" s="179"/>
      <c r="C53" s="179"/>
      <c r="D53" s="179"/>
      <c r="E53" s="179"/>
      <c r="F53" s="179"/>
      <c r="G53" s="179"/>
      <c r="H53" s="179"/>
      <c r="I53" s="179"/>
      <c r="J53" s="179"/>
      <c r="K53" s="179"/>
    </row>
    <row r="54" spans="2:11" ht="15">
      <c r="B54" s="179"/>
      <c r="C54" s="179"/>
      <c r="D54" s="179"/>
      <c r="E54" s="179"/>
      <c r="F54" s="179"/>
      <c r="G54" s="179"/>
      <c r="H54" s="179"/>
      <c r="I54" s="179"/>
      <c r="J54" s="179"/>
      <c r="K54" s="179"/>
    </row>
  </sheetData>
  <sheetProtection/>
  <mergeCells count="8">
    <mergeCell ref="B53:K54"/>
    <mergeCell ref="B43:K44"/>
    <mergeCell ref="B41:K42"/>
    <mergeCell ref="A5:K9"/>
    <mergeCell ref="B29:K34"/>
    <mergeCell ref="B37:K40"/>
    <mergeCell ref="B45:K46"/>
    <mergeCell ref="B47:K4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M104"/>
  <sheetViews>
    <sheetView showGridLines="0" zoomScale="90" zoomScaleNormal="90" zoomScaleSheetLayoutView="100" zoomScalePageLayoutView="0" workbookViewId="0" topLeftCell="A1">
      <selection activeCell="C32" sqref="C32"/>
    </sheetView>
  </sheetViews>
  <sheetFormatPr defaultColWidth="9.140625" defaultRowHeight="15" zeroHeight="1"/>
  <cols>
    <col min="1" max="1" width="5.00390625" style="92" customWidth="1"/>
    <col min="2" max="2" width="35.8515625" style="92" customWidth="1"/>
    <col min="3" max="3" width="14.8515625" style="92" customWidth="1"/>
    <col min="4" max="4" width="9.140625" style="93" customWidth="1"/>
    <col min="5" max="9" width="18.7109375" style="92" customWidth="1"/>
    <col min="10" max="16" width="9.7109375" style="92" hidden="1" customWidth="1"/>
    <col min="17" max="19" width="15.7109375" style="92" hidden="1" customWidth="1"/>
    <col min="20" max="28" width="2.00390625" style="92" hidden="1" customWidth="1"/>
    <col min="29" max="29" width="5.421875" style="92" hidden="1" customWidth="1"/>
    <col min="30" max="30" width="16.28125" style="93" customWidth="1"/>
    <col min="31" max="31" width="5.421875" style="92" customWidth="1"/>
    <col min="32" max="32" width="2.00390625" style="92" hidden="1" customWidth="1"/>
    <col min="33" max="33" width="2.421875" style="92" hidden="1" customWidth="1"/>
    <col min="34" max="34" width="9.140625" style="92" hidden="1" customWidth="1"/>
    <col min="35" max="35" width="2.00390625" style="92" hidden="1" customWidth="1"/>
    <col min="36" max="37" width="0" style="92" hidden="1" customWidth="1"/>
    <col min="38" max="16384" width="9.140625" style="92" customWidth="1"/>
  </cols>
  <sheetData>
    <row r="1" spans="1:30" s="90" customFormat="1" ht="25.5" customHeight="1">
      <c r="A1" s="94"/>
      <c r="B1" s="95"/>
      <c r="C1" s="96" t="s">
        <v>0</v>
      </c>
      <c r="D1" s="97" t="s">
        <v>83</v>
      </c>
      <c r="E1" s="97"/>
      <c r="F1" s="97"/>
      <c r="G1" s="97"/>
      <c r="H1" s="97"/>
      <c r="I1" s="97"/>
      <c r="J1" s="97"/>
      <c r="K1" s="97"/>
      <c r="L1" s="97"/>
      <c r="M1" s="97"/>
      <c r="N1" s="97"/>
      <c r="O1" s="97"/>
      <c r="P1" s="97"/>
      <c r="Q1" s="97"/>
      <c r="R1" s="97"/>
      <c r="S1" s="97"/>
      <c r="T1" s="95"/>
      <c r="U1" s="95"/>
      <c r="V1" s="94"/>
      <c r="W1" s="95"/>
      <c r="X1" s="95"/>
      <c r="Y1" s="95"/>
      <c r="Z1" s="95"/>
      <c r="AA1" s="95"/>
      <c r="AB1" s="95"/>
      <c r="AC1" s="95"/>
      <c r="AD1" s="113"/>
    </row>
    <row r="2" spans="1:30" s="90" customFormat="1" ht="25.5" customHeight="1">
      <c r="A2" s="94"/>
      <c r="B2" s="95"/>
      <c r="C2" s="96" t="s">
        <v>1</v>
      </c>
      <c r="D2" s="97" t="s">
        <v>38</v>
      </c>
      <c r="E2" s="97"/>
      <c r="F2" s="97"/>
      <c r="G2" s="97"/>
      <c r="H2" s="97"/>
      <c r="I2" s="97"/>
      <c r="J2" s="97"/>
      <c r="K2" s="97"/>
      <c r="L2" s="97"/>
      <c r="M2" s="97"/>
      <c r="N2" s="97"/>
      <c r="O2" s="97"/>
      <c r="P2" s="97"/>
      <c r="Q2" s="97"/>
      <c r="R2" s="97"/>
      <c r="S2" s="97"/>
      <c r="T2" s="95"/>
      <c r="U2" s="95"/>
      <c r="V2" s="94"/>
      <c r="W2" s="95"/>
      <c r="X2" s="95"/>
      <c r="Y2" s="95"/>
      <c r="Z2" s="95"/>
      <c r="AA2" s="95"/>
      <c r="AB2" s="95"/>
      <c r="AC2" s="95"/>
      <c r="AD2" s="113"/>
    </row>
    <row r="3" spans="1:30" s="90" customFormat="1" ht="25.5" customHeight="1">
      <c r="A3" s="94"/>
      <c r="B3" s="98"/>
      <c r="C3" s="96" t="s">
        <v>2</v>
      </c>
      <c r="D3" s="97" t="s">
        <v>58</v>
      </c>
      <c r="E3" s="97"/>
      <c r="F3" s="97"/>
      <c r="G3" s="97"/>
      <c r="H3" s="97"/>
      <c r="I3" s="97"/>
      <c r="J3" s="97"/>
      <c r="K3" s="97"/>
      <c r="L3" s="97"/>
      <c r="M3" s="97"/>
      <c r="N3" s="97"/>
      <c r="O3" s="97"/>
      <c r="P3" s="97"/>
      <c r="Q3" s="97"/>
      <c r="R3" s="97"/>
      <c r="S3" s="97"/>
      <c r="T3" s="98"/>
      <c r="U3" s="98"/>
      <c r="V3" s="94"/>
      <c r="W3" s="98"/>
      <c r="X3" s="98"/>
      <c r="Y3" s="98"/>
      <c r="Z3" s="98"/>
      <c r="AA3" s="98"/>
      <c r="AB3" s="98"/>
      <c r="AC3" s="98"/>
      <c r="AD3" s="114"/>
    </row>
    <row r="4" spans="1:30" s="90" customFormat="1" ht="25.5" customHeight="1">
      <c r="A4" s="94"/>
      <c r="B4" s="95"/>
      <c r="C4" s="96" t="s">
        <v>57</v>
      </c>
      <c r="D4" s="141">
        <v>43740</v>
      </c>
      <c r="E4" s="97"/>
      <c r="F4" s="97"/>
      <c r="G4" s="97"/>
      <c r="H4" s="97"/>
      <c r="I4" s="97"/>
      <c r="J4" s="97"/>
      <c r="K4" s="97"/>
      <c r="L4" s="97"/>
      <c r="M4" s="97"/>
      <c r="N4" s="97"/>
      <c r="O4" s="97"/>
      <c r="P4" s="97"/>
      <c r="Q4" s="97"/>
      <c r="R4" s="97"/>
      <c r="S4" s="97" t="s">
        <v>3</v>
      </c>
      <c r="T4" s="95"/>
      <c r="U4" s="95"/>
      <c r="V4" s="94"/>
      <c r="W4" s="95"/>
      <c r="X4" s="95"/>
      <c r="Y4" s="95"/>
      <c r="Z4" s="95"/>
      <c r="AA4" s="95"/>
      <c r="AB4" s="95"/>
      <c r="AC4" s="95"/>
      <c r="AD4" s="113"/>
    </row>
    <row r="5" spans="1:30" ht="15.75" customHeight="1">
      <c r="A5" s="99"/>
      <c r="B5" s="99"/>
      <c r="C5" s="99"/>
      <c r="D5" s="100"/>
      <c r="E5" s="99"/>
      <c r="F5" s="99"/>
      <c r="G5" s="99"/>
      <c r="H5" s="99"/>
      <c r="I5" s="99" t="s">
        <v>67</v>
      </c>
      <c r="J5" s="99"/>
      <c r="K5" s="99"/>
      <c r="L5" s="99"/>
      <c r="M5" s="99"/>
      <c r="P5" s="99"/>
      <c r="S5" s="100"/>
      <c r="T5" s="99"/>
      <c r="U5" s="99"/>
      <c r="V5" s="99"/>
      <c r="W5" s="99"/>
      <c r="X5" s="99"/>
      <c r="Y5" s="99"/>
      <c r="Z5" s="99"/>
      <c r="AA5" s="99"/>
      <c r="AB5" s="99"/>
      <c r="AC5" s="99"/>
      <c r="AD5" s="100"/>
    </row>
    <row r="6" spans="1:30" s="91" customFormat="1" ht="19.5" customHeight="1">
      <c r="A6" s="101" t="s">
        <v>4</v>
      </c>
      <c r="B6" s="99"/>
      <c r="C6" s="102" t="s">
        <v>5</v>
      </c>
      <c r="D6" s="140" t="s">
        <v>86</v>
      </c>
      <c r="E6" s="99"/>
      <c r="F6" s="99"/>
      <c r="G6" s="99"/>
      <c r="H6" s="99"/>
      <c r="I6" s="103" t="s">
        <v>68</v>
      </c>
      <c r="J6" s="103"/>
      <c r="K6" s="103"/>
      <c r="L6" s="103"/>
      <c r="M6" s="103"/>
      <c r="P6" s="103"/>
      <c r="S6" s="100"/>
      <c r="T6" s="103"/>
      <c r="U6" s="103"/>
      <c r="V6" s="103"/>
      <c r="W6" s="103"/>
      <c r="X6" s="103"/>
      <c r="Y6" s="103"/>
      <c r="Z6" s="104"/>
      <c r="AA6" s="104"/>
      <c r="AB6" s="104"/>
      <c r="AC6" s="104"/>
      <c r="AD6" s="105"/>
    </row>
    <row r="7" spans="1:30" s="91" customFormat="1" ht="19.5" customHeight="1">
      <c r="A7" s="168" t="s">
        <v>81</v>
      </c>
      <c r="B7" s="103"/>
      <c r="C7" s="102" t="s">
        <v>82</v>
      </c>
      <c r="D7" s="140" t="s">
        <v>103</v>
      </c>
      <c r="E7" s="99"/>
      <c r="F7" s="99"/>
      <c r="G7" s="99"/>
      <c r="H7" s="99"/>
      <c r="I7" s="103" t="s">
        <v>66</v>
      </c>
      <c r="J7" s="103"/>
      <c r="K7" s="103"/>
      <c r="L7" s="103"/>
      <c r="M7" s="103"/>
      <c r="P7" s="103"/>
      <c r="S7" s="100"/>
      <c r="T7" s="103"/>
      <c r="U7" s="103"/>
      <c r="V7" s="103"/>
      <c r="W7" s="103"/>
      <c r="X7" s="103"/>
      <c r="Y7" s="103"/>
      <c r="Z7" s="104"/>
      <c r="AA7" s="104"/>
      <c r="AB7" s="104"/>
      <c r="AC7" s="104"/>
      <c r="AD7" s="105"/>
    </row>
    <row r="8" spans="1:30" s="91" customFormat="1" ht="19.5" customHeight="1">
      <c r="A8" s="104"/>
      <c r="B8" s="103"/>
      <c r="C8" s="104"/>
      <c r="D8" s="103"/>
      <c r="E8" s="105"/>
      <c r="F8" s="106"/>
      <c r="G8" s="105"/>
      <c r="H8" s="106"/>
      <c r="I8" s="105"/>
      <c r="J8" s="106"/>
      <c r="K8" s="105"/>
      <c r="L8" s="106"/>
      <c r="M8" s="105"/>
      <c r="N8" s="106"/>
      <c r="O8" s="105"/>
      <c r="P8" s="106"/>
      <c r="Q8" s="105"/>
      <c r="R8" s="106"/>
      <c r="S8" s="105"/>
      <c r="T8" s="106"/>
      <c r="U8" s="105"/>
      <c r="V8" s="106"/>
      <c r="W8" s="105"/>
      <c r="X8" s="106"/>
      <c r="Y8" s="105"/>
      <c r="Z8" s="106"/>
      <c r="AA8" s="105"/>
      <c r="AB8" s="106"/>
      <c r="AC8" s="105"/>
      <c r="AD8" s="106"/>
    </row>
    <row r="9" spans="1:30" s="91" customFormat="1" ht="15.75" customHeight="1">
      <c r="A9" s="185" t="s">
        <v>6</v>
      </c>
      <c r="B9" s="185" t="s">
        <v>7</v>
      </c>
      <c r="C9" s="186" t="s">
        <v>8</v>
      </c>
      <c r="D9" s="187" t="s">
        <v>9</v>
      </c>
      <c r="E9" s="190" t="s">
        <v>80</v>
      </c>
      <c r="F9" s="191"/>
      <c r="G9" s="191"/>
      <c r="H9" s="191"/>
      <c r="I9" s="192"/>
      <c r="J9" s="160"/>
      <c r="K9" s="160"/>
      <c r="L9" s="160"/>
      <c r="M9" s="160"/>
      <c r="N9" s="160"/>
      <c r="O9" s="160"/>
      <c r="P9" s="160"/>
      <c r="Q9" s="111"/>
      <c r="R9" s="111"/>
      <c r="S9" s="111"/>
      <c r="T9" s="111"/>
      <c r="U9" s="111"/>
      <c r="V9" s="111"/>
      <c r="W9" s="111"/>
      <c r="X9" s="111"/>
      <c r="Y9" s="111"/>
      <c r="Z9" s="111"/>
      <c r="AA9" s="111"/>
      <c r="AB9" s="111"/>
      <c r="AC9" s="111"/>
      <c r="AD9" s="180" t="s">
        <v>10</v>
      </c>
    </row>
    <row r="10" spans="1:30" s="91" customFormat="1" ht="15.75">
      <c r="A10" s="185"/>
      <c r="B10" s="185"/>
      <c r="C10" s="186"/>
      <c r="D10" s="188"/>
      <c r="E10" s="193"/>
      <c r="F10" s="194"/>
      <c r="G10" s="194"/>
      <c r="H10" s="194"/>
      <c r="I10" s="195"/>
      <c r="J10" s="161"/>
      <c r="K10" s="161"/>
      <c r="L10" s="161"/>
      <c r="M10" s="161"/>
      <c r="N10" s="161"/>
      <c r="O10" s="161"/>
      <c r="P10" s="161"/>
      <c r="Q10" s="112"/>
      <c r="R10" s="112"/>
      <c r="S10" s="112"/>
      <c r="T10" s="112"/>
      <c r="U10" s="112"/>
      <c r="V10" s="112"/>
      <c r="W10" s="112"/>
      <c r="X10" s="112"/>
      <c r="Y10" s="112"/>
      <c r="Z10" s="112"/>
      <c r="AA10" s="112"/>
      <c r="AB10" s="115"/>
      <c r="AC10" s="115"/>
      <c r="AD10" s="181"/>
    </row>
    <row r="11" spans="1:30" ht="39.75" customHeight="1">
      <c r="A11" s="185"/>
      <c r="B11" s="185"/>
      <c r="C11" s="186"/>
      <c r="D11" s="189"/>
      <c r="E11" s="162" t="s">
        <v>165</v>
      </c>
      <c r="F11" s="107" t="s">
        <v>90</v>
      </c>
      <c r="G11" s="107" t="s">
        <v>91</v>
      </c>
      <c r="H11" s="107" t="s">
        <v>89</v>
      </c>
      <c r="I11" s="107" t="s">
        <v>92</v>
      </c>
      <c r="J11" s="107">
        <v>6</v>
      </c>
      <c r="K11" s="107">
        <v>7</v>
      </c>
      <c r="L11" s="107">
        <v>8</v>
      </c>
      <c r="M11" s="107">
        <v>9</v>
      </c>
      <c r="N11" s="107">
        <v>10</v>
      </c>
      <c r="O11" s="107">
        <v>11</v>
      </c>
      <c r="P11" s="107">
        <v>12</v>
      </c>
      <c r="Q11" s="107"/>
      <c r="R11" s="107"/>
      <c r="S11" s="107"/>
      <c r="T11" s="107"/>
      <c r="U11" s="107"/>
      <c r="V11" s="107"/>
      <c r="W11" s="107"/>
      <c r="X11" s="107"/>
      <c r="Y11" s="107"/>
      <c r="Z11" s="107"/>
      <c r="AA11" s="107"/>
      <c r="AB11" s="116"/>
      <c r="AC11" s="116"/>
      <c r="AD11" s="182"/>
    </row>
    <row r="12" spans="1:35" s="91" customFormat="1" ht="15.75">
      <c r="A12" s="108">
        <v>1</v>
      </c>
      <c r="B12" s="109" t="s">
        <v>87</v>
      </c>
      <c r="C12" s="110">
        <v>123356789413</v>
      </c>
      <c r="D12" s="163" t="s">
        <v>12</v>
      </c>
      <c r="E12" s="108">
        <v>1</v>
      </c>
      <c r="F12" s="108">
        <v>2</v>
      </c>
      <c r="G12" s="108">
        <v>3</v>
      </c>
      <c r="H12" s="108">
        <v>4</v>
      </c>
      <c r="I12" s="108">
        <v>4</v>
      </c>
      <c r="J12" s="108"/>
      <c r="K12" s="108"/>
      <c r="L12" s="108"/>
      <c r="M12" s="108"/>
      <c r="N12" s="108"/>
      <c r="O12" s="108"/>
      <c r="P12" s="108"/>
      <c r="Q12" s="108"/>
      <c r="R12" s="108"/>
      <c r="S12" s="108"/>
      <c r="T12" s="108"/>
      <c r="U12" s="108"/>
      <c r="V12" s="108"/>
      <c r="W12" s="108"/>
      <c r="X12" s="108"/>
      <c r="Y12" s="108"/>
      <c r="Z12" s="108"/>
      <c r="AA12" s="108"/>
      <c r="AB12" s="108"/>
      <c r="AC12" s="108"/>
      <c r="AD12" s="108">
        <v>2</v>
      </c>
      <c r="AF12" s="117">
        <v>0</v>
      </c>
      <c r="AG12" s="117" t="s">
        <v>11</v>
      </c>
      <c r="AI12" s="157">
        <v>2</v>
      </c>
    </row>
    <row r="13" spans="1:33" s="91" customFormat="1" ht="15.75">
      <c r="A13" s="108">
        <v>2</v>
      </c>
      <c r="B13" s="109" t="s">
        <v>39</v>
      </c>
      <c r="C13" s="110">
        <v>133456789412</v>
      </c>
      <c r="D13" s="108" t="s">
        <v>11</v>
      </c>
      <c r="E13" s="108">
        <v>1</v>
      </c>
      <c r="F13" s="108">
        <v>2</v>
      </c>
      <c r="G13" s="108">
        <v>3</v>
      </c>
      <c r="H13" s="108">
        <v>4</v>
      </c>
      <c r="I13" s="108">
        <v>4</v>
      </c>
      <c r="J13" s="108"/>
      <c r="K13" s="108"/>
      <c r="L13" s="108"/>
      <c r="M13" s="108"/>
      <c r="N13" s="108"/>
      <c r="O13" s="108"/>
      <c r="P13" s="108"/>
      <c r="Q13" s="108"/>
      <c r="R13" s="108"/>
      <c r="S13" s="108"/>
      <c r="T13" s="108"/>
      <c r="U13" s="108"/>
      <c r="V13" s="108"/>
      <c r="W13" s="108"/>
      <c r="X13" s="108"/>
      <c r="Y13" s="108"/>
      <c r="Z13" s="108"/>
      <c r="AA13" s="108"/>
      <c r="AB13" s="108"/>
      <c r="AC13" s="108"/>
      <c r="AD13" s="108">
        <v>2</v>
      </c>
      <c r="AF13" s="117">
        <v>1</v>
      </c>
      <c r="AG13" s="117" t="s">
        <v>12</v>
      </c>
    </row>
    <row r="14" spans="1:33" s="91" customFormat="1" ht="15.75">
      <c r="A14" s="108">
        <v>3</v>
      </c>
      <c r="B14" s="109" t="s">
        <v>40</v>
      </c>
      <c r="C14" s="110">
        <v>120001789413</v>
      </c>
      <c r="D14" s="108" t="s">
        <v>12</v>
      </c>
      <c r="E14" s="108">
        <v>1</v>
      </c>
      <c r="F14" s="108">
        <v>2</v>
      </c>
      <c r="G14" s="108">
        <v>3</v>
      </c>
      <c r="H14" s="108">
        <v>4</v>
      </c>
      <c r="I14" s="108">
        <v>4</v>
      </c>
      <c r="J14" s="108"/>
      <c r="K14" s="108"/>
      <c r="L14" s="108"/>
      <c r="M14" s="108"/>
      <c r="N14" s="108"/>
      <c r="O14" s="108"/>
      <c r="P14" s="108"/>
      <c r="Q14" s="108"/>
      <c r="R14" s="108"/>
      <c r="S14" s="108"/>
      <c r="T14" s="108"/>
      <c r="U14" s="108"/>
      <c r="V14" s="108"/>
      <c r="W14" s="108"/>
      <c r="X14" s="108"/>
      <c r="Y14" s="108"/>
      <c r="Z14" s="108"/>
      <c r="AA14" s="108"/>
      <c r="AB14" s="108"/>
      <c r="AC14" s="108"/>
      <c r="AD14" s="108">
        <v>2</v>
      </c>
      <c r="AF14" s="117">
        <v>2</v>
      </c>
      <c r="AG14" s="117" t="s">
        <v>11</v>
      </c>
    </row>
    <row r="15" spans="1:33" s="91" customFormat="1" ht="15.75">
      <c r="A15" s="108">
        <v>4</v>
      </c>
      <c r="B15" s="109" t="s">
        <v>41</v>
      </c>
      <c r="C15" s="110">
        <v>123876789416</v>
      </c>
      <c r="D15" s="108" t="s">
        <v>11</v>
      </c>
      <c r="E15" s="108">
        <v>1</v>
      </c>
      <c r="F15" s="108">
        <v>2</v>
      </c>
      <c r="G15" s="108">
        <v>3</v>
      </c>
      <c r="H15" s="108">
        <v>4</v>
      </c>
      <c r="I15" s="108">
        <v>4</v>
      </c>
      <c r="J15" s="108"/>
      <c r="K15" s="108"/>
      <c r="L15" s="108"/>
      <c r="M15" s="108"/>
      <c r="N15" s="108"/>
      <c r="O15" s="108"/>
      <c r="P15" s="108"/>
      <c r="Q15" s="108"/>
      <c r="R15" s="108"/>
      <c r="S15" s="108"/>
      <c r="T15" s="108"/>
      <c r="U15" s="108"/>
      <c r="V15" s="108"/>
      <c r="W15" s="108"/>
      <c r="X15" s="108"/>
      <c r="Y15" s="108"/>
      <c r="Z15" s="108"/>
      <c r="AA15" s="108"/>
      <c r="AB15" s="108"/>
      <c r="AC15" s="108"/>
      <c r="AD15" s="108">
        <v>2</v>
      </c>
      <c r="AF15" s="117">
        <v>3</v>
      </c>
      <c r="AG15" s="117" t="s">
        <v>12</v>
      </c>
    </row>
    <row r="16" spans="1:33" s="91" customFormat="1" ht="15.75">
      <c r="A16" s="108">
        <v>5</v>
      </c>
      <c r="B16" s="109" t="s">
        <v>88</v>
      </c>
      <c r="C16" s="110">
        <v>126100089417</v>
      </c>
      <c r="D16" s="108" t="s">
        <v>12</v>
      </c>
      <c r="E16" s="108">
        <v>1</v>
      </c>
      <c r="F16" s="108">
        <v>2</v>
      </c>
      <c r="G16" s="108">
        <v>3</v>
      </c>
      <c r="H16" s="108">
        <v>4</v>
      </c>
      <c r="I16" s="108">
        <v>4</v>
      </c>
      <c r="J16" s="108"/>
      <c r="K16" s="108"/>
      <c r="L16" s="108"/>
      <c r="M16" s="108"/>
      <c r="N16" s="108"/>
      <c r="O16" s="108"/>
      <c r="P16" s="108"/>
      <c r="Q16" s="108"/>
      <c r="R16" s="108"/>
      <c r="S16" s="108"/>
      <c r="T16" s="108"/>
      <c r="U16" s="108"/>
      <c r="V16" s="108"/>
      <c r="W16" s="108"/>
      <c r="X16" s="108"/>
      <c r="Y16" s="108"/>
      <c r="Z16" s="108"/>
      <c r="AA16" s="108"/>
      <c r="AB16" s="108"/>
      <c r="AC16" s="108"/>
      <c r="AD16" s="108">
        <v>2</v>
      </c>
      <c r="AF16" s="117">
        <v>4</v>
      </c>
      <c r="AG16" s="117" t="s">
        <v>11</v>
      </c>
    </row>
    <row r="17" spans="1:33" s="91" customFormat="1" ht="15.75">
      <c r="A17" s="108">
        <v>6</v>
      </c>
      <c r="B17" s="109" t="s">
        <v>42</v>
      </c>
      <c r="C17" s="110">
        <v>149990009413</v>
      </c>
      <c r="D17" s="108" t="s">
        <v>12</v>
      </c>
      <c r="E17" s="108">
        <v>1</v>
      </c>
      <c r="F17" s="108">
        <v>2</v>
      </c>
      <c r="G17" s="108">
        <v>3</v>
      </c>
      <c r="H17" s="108">
        <v>4</v>
      </c>
      <c r="I17" s="108">
        <v>5</v>
      </c>
      <c r="J17" s="108"/>
      <c r="K17" s="108"/>
      <c r="L17" s="108"/>
      <c r="M17" s="108"/>
      <c r="N17" s="108"/>
      <c r="O17" s="108"/>
      <c r="P17" s="108"/>
      <c r="Q17" s="108"/>
      <c r="R17" s="108"/>
      <c r="S17" s="108"/>
      <c r="T17" s="108"/>
      <c r="U17" s="108"/>
      <c r="V17" s="108"/>
      <c r="W17" s="108"/>
      <c r="X17" s="108"/>
      <c r="Y17" s="108"/>
      <c r="Z17" s="108"/>
      <c r="AA17" s="108"/>
      <c r="AB17" s="108"/>
      <c r="AC17" s="108"/>
      <c r="AD17" s="108">
        <v>2</v>
      </c>
      <c r="AF17" s="117">
        <v>5</v>
      </c>
      <c r="AG17" s="117" t="s">
        <v>12</v>
      </c>
    </row>
    <row r="18" spans="1:33" s="91" customFormat="1" ht="15.75">
      <c r="A18" s="108">
        <v>7</v>
      </c>
      <c r="B18" s="109" t="s">
        <v>127</v>
      </c>
      <c r="C18" s="110">
        <v>149990009413</v>
      </c>
      <c r="D18" s="108" t="s">
        <v>12</v>
      </c>
      <c r="E18" s="108">
        <v>3</v>
      </c>
      <c r="F18" s="108">
        <v>4</v>
      </c>
      <c r="G18" s="108">
        <v>5</v>
      </c>
      <c r="H18" s="108">
        <v>5</v>
      </c>
      <c r="I18" s="108">
        <v>5</v>
      </c>
      <c r="J18" s="108"/>
      <c r="K18" s="108"/>
      <c r="L18" s="108"/>
      <c r="M18" s="108"/>
      <c r="N18" s="108"/>
      <c r="O18" s="108"/>
      <c r="P18" s="108"/>
      <c r="Q18" s="108"/>
      <c r="R18" s="108"/>
      <c r="S18" s="108"/>
      <c r="T18" s="108"/>
      <c r="U18" s="108"/>
      <c r="V18" s="108"/>
      <c r="W18" s="108"/>
      <c r="X18" s="108"/>
      <c r="Y18" s="108"/>
      <c r="Z18" s="108"/>
      <c r="AA18" s="108"/>
      <c r="AB18" s="108"/>
      <c r="AC18" s="108"/>
      <c r="AD18" s="108">
        <v>4</v>
      </c>
      <c r="AF18" s="118">
        <v>6</v>
      </c>
      <c r="AG18" s="118" t="s">
        <v>11</v>
      </c>
    </row>
    <row r="19" spans="1:35" s="91" customFormat="1" ht="15.75">
      <c r="A19" s="108">
        <v>8</v>
      </c>
      <c r="B19" s="109" t="s">
        <v>128</v>
      </c>
      <c r="C19" s="110">
        <v>149990009413</v>
      </c>
      <c r="D19" s="108" t="s">
        <v>11</v>
      </c>
      <c r="E19" s="108">
        <v>3</v>
      </c>
      <c r="F19" s="108">
        <v>4</v>
      </c>
      <c r="G19" s="108">
        <v>5</v>
      </c>
      <c r="H19" s="108">
        <v>5</v>
      </c>
      <c r="I19" s="108">
        <v>5</v>
      </c>
      <c r="J19" s="108"/>
      <c r="K19" s="108"/>
      <c r="L19" s="108"/>
      <c r="M19" s="108"/>
      <c r="N19" s="108"/>
      <c r="O19" s="108"/>
      <c r="P19" s="108"/>
      <c r="Q19" s="108"/>
      <c r="R19" s="108"/>
      <c r="S19" s="108"/>
      <c r="T19" s="108"/>
      <c r="U19" s="108"/>
      <c r="V19" s="108"/>
      <c r="W19" s="108"/>
      <c r="X19" s="108"/>
      <c r="Y19" s="108"/>
      <c r="Z19" s="108"/>
      <c r="AA19" s="108"/>
      <c r="AB19" s="108"/>
      <c r="AC19" s="108"/>
      <c r="AD19" s="108">
        <v>4</v>
      </c>
      <c r="AF19" s="117">
        <v>7</v>
      </c>
      <c r="AG19" s="117" t="s">
        <v>12</v>
      </c>
      <c r="AH19" s="121"/>
      <c r="AI19" s="121"/>
    </row>
    <row r="20" spans="1:35" s="91" customFormat="1" ht="15.75">
      <c r="A20" s="108">
        <v>9</v>
      </c>
      <c r="B20" s="109" t="s">
        <v>129</v>
      </c>
      <c r="C20" s="110">
        <v>149990009413</v>
      </c>
      <c r="D20" s="108" t="s">
        <v>12</v>
      </c>
      <c r="E20" s="108">
        <v>3</v>
      </c>
      <c r="F20" s="108">
        <v>4</v>
      </c>
      <c r="G20" s="108">
        <v>5</v>
      </c>
      <c r="H20" s="108">
        <v>5</v>
      </c>
      <c r="I20" s="108">
        <v>5</v>
      </c>
      <c r="J20" s="108"/>
      <c r="K20" s="108"/>
      <c r="L20" s="108"/>
      <c r="M20" s="108"/>
      <c r="N20" s="108"/>
      <c r="O20" s="108"/>
      <c r="P20" s="108"/>
      <c r="Q20" s="108"/>
      <c r="R20" s="108"/>
      <c r="S20" s="108"/>
      <c r="T20" s="108"/>
      <c r="U20" s="108"/>
      <c r="V20" s="108"/>
      <c r="W20" s="108"/>
      <c r="X20" s="108"/>
      <c r="Y20" s="108"/>
      <c r="Z20" s="108"/>
      <c r="AA20" s="108"/>
      <c r="AB20" s="108"/>
      <c r="AC20" s="108"/>
      <c r="AD20" s="108">
        <v>4</v>
      </c>
      <c r="AF20" s="118">
        <v>8</v>
      </c>
      <c r="AG20" s="118" t="s">
        <v>11</v>
      </c>
      <c r="AH20" s="121"/>
      <c r="AI20" s="121"/>
    </row>
    <row r="21" spans="1:35" s="91" customFormat="1" ht="15.75">
      <c r="A21" s="108">
        <v>10</v>
      </c>
      <c r="B21" s="109" t="s">
        <v>130</v>
      </c>
      <c r="C21" s="110">
        <v>149990009413</v>
      </c>
      <c r="D21" s="108" t="s">
        <v>11</v>
      </c>
      <c r="E21" s="108">
        <v>3</v>
      </c>
      <c r="F21" s="108">
        <v>4</v>
      </c>
      <c r="G21" s="108">
        <v>5</v>
      </c>
      <c r="H21" s="108">
        <v>5</v>
      </c>
      <c r="I21" s="108">
        <v>5</v>
      </c>
      <c r="J21" s="108"/>
      <c r="K21" s="108"/>
      <c r="L21" s="108"/>
      <c r="M21" s="108"/>
      <c r="N21" s="108"/>
      <c r="O21" s="108"/>
      <c r="P21" s="108"/>
      <c r="Q21" s="108"/>
      <c r="R21" s="108"/>
      <c r="S21" s="108"/>
      <c r="T21" s="108"/>
      <c r="U21" s="108"/>
      <c r="V21" s="108"/>
      <c r="W21" s="108"/>
      <c r="X21" s="108"/>
      <c r="Y21" s="108"/>
      <c r="Z21" s="108"/>
      <c r="AA21" s="108"/>
      <c r="AB21" s="108"/>
      <c r="AC21" s="108"/>
      <c r="AD21" s="108">
        <v>4</v>
      </c>
      <c r="AF21" s="117">
        <v>9</v>
      </c>
      <c r="AG21" s="117" t="s">
        <v>12</v>
      </c>
      <c r="AH21" s="121"/>
      <c r="AI21" s="121"/>
    </row>
    <row r="22" spans="1:39" s="91" customFormat="1" ht="15.75">
      <c r="A22" s="108">
        <v>11</v>
      </c>
      <c r="B22" s="109" t="s">
        <v>131</v>
      </c>
      <c r="C22" s="110">
        <v>149990009413</v>
      </c>
      <c r="D22" s="108" t="s">
        <v>12</v>
      </c>
      <c r="E22" s="108">
        <v>3</v>
      </c>
      <c r="F22" s="108">
        <v>4</v>
      </c>
      <c r="G22" s="108">
        <v>5</v>
      </c>
      <c r="H22" s="108">
        <v>5</v>
      </c>
      <c r="I22" s="108">
        <v>5</v>
      </c>
      <c r="J22" s="108"/>
      <c r="K22" s="108"/>
      <c r="L22" s="108"/>
      <c r="M22" s="108"/>
      <c r="N22" s="108"/>
      <c r="O22" s="108"/>
      <c r="P22" s="108"/>
      <c r="Q22" s="108"/>
      <c r="R22" s="108"/>
      <c r="S22" s="108"/>
      <c r="T22" s="108"/>
      <c r="U22" s="108"/>
      <c r="V22" s="108"/>
      <c r="W22" s="108"/>
      <c r="X22" s="108"/>
      <c r="Y22" s="108"/>
      <c r="Z22" s="108"/>
      <c r="AA22" s="108"/>
      <c r="AB22" s="108"/>
      <c r="AC22" s="108"/>
      <c r="AD22" s="108">
        <v>4</v>
      </c>
      <c r="AF22" s="119"/>
      <c r="AG22" s="119"/>
      <c r="AH22" s="121"/>
      <c r="AI22" s="121"/>
      <c r="AM22" s="91" t="s">
        <v>3</v>
      </c>
    </row>
    <row r="23" spans="1:35" s="91" customFormat="1" ht="15.75">
      <c r="A23" s="108">
        <v>12</v>
      </c>
      <c r="B23" s="109" t="s">
        <v>132</v>
      </c>
      <c r="C23" s="110">
        <v>149990009413</v>
      </c>
      <c r="D23" s="108" t="s">
        <v>11</v>
      </c>
      <c r="E23" s="108">
        <v>3</v>
      </c>
      <c r="F23" s="108">
        <v>4</v>
      </c>
      <c r="G23" s="108">
        <v>5</v>
      </c>
      <c r="H23" s="108">
        <v>5</v>
      </c>
      <c r="I23" s="108">
        <v>5</v>
      </c>
      <c r="J23" s="108"/>
      <c r="K23" s="108"/>
      <c r="L23" s="108"/>
      <c r="M23" s="108"/>
      <c r="N23" s="108"/>
      <c r="O23" s="108"/>
      <c r="P23" s="108"/>
      <c r="Q23" s="108"/>
      <c r="R23" s="108"/>
      <c r="S23" s="108"/>
      <c r="T23" s="108"/>
      <c r="U23" s="108"/>
      <c r="V23" s="108"/>
      <c r="W23" s="108"/>
      <c r="X23" s="108"/>
      <c r="Y23" s="108"/>
      <c r="Z23" s="108"/>
      <c r="AA23" s="108"/>
      <c r="AB23" s="108"/>
      <c r="AC23" s="108"/>
      <c r="AD23" s="108">
        <v>4</v>
      </c>
      <c r="AF23" s="119"/>
      <c r="AG23" s="119"/>
      <c r="AH23" s="121"/>
      <c r="AI23" s="121"/>
    </row>
    <row r="24" spans="1:33" s="91" customFormat="1" ht="15.75">
      <c r="A24" s="108">
        <v>13</v>
      </c>
      <c r="B24" s="109" t="s">
        <v>133</v>
      </c>
      <c r="C24" s="110">
        <v>149990009413</v>
      </c>
      <c r="D24" s="108" t="s">
        <v>12</v>
      </c>
      <c r="E24" s="108">
        <v>3</v>
      </c>
      <c r="F24" s="108">
        <v>4</v>
      </c>
      <c r="G24" s="108">
        <v>5</v>
      </c>
      <c r="H24" s="108">
        <v>5</v>
      </c>
      <c r="I24" s="108">
        <v>5</v>
      </c>
      <c r="J24" s="108"/>
      <c r="K24" s="108"/>
      <c r="L24" s="108"/>
      <c r="M24" s="108"/>
      <c r="N24" s="108"/>
      <c r="O24" s="108"/>
      <c r="P24" s="108"/>
      <c r="Q24" s="108"/>
      <c r="R24" s="108"/>
      <c r="S24" s="108"/>
      <c r="T24" s="108"/>
      <c r="U24" s="108"/>
      <c r="V24" s="108"/>
      <c r="W24" s="108"/>
      <c r="X24" s="108"/>
      <c r="Y24" s="108"/>
      <c r="Z24" s="108"/>
      <c r="AA24" s="108"/>
      <c r="AB24" s="108"/>
      <c r="AC24" s="108"/>
      <c r="AD24" s="108">
        <v>4</v>
      </c>
      <c r="AF24" s="119"/>
      <c r="AG24" s="119"/>
    </row>
    <row r="25" spans="1:33" s="91" customFormat="1" ht="15.75">
      <c r="A25" s="108">
        <v>14</v>
      </c>
      <c r="B25" s="109" t="s">
        <v>134</v>
      </c>
      <c r="C25" s="110">
        <v>149990009413</v>
      </c>
      <c r="D25" s="108" t="s">
        <v>11</v>
      </c>
      <c r="E25" s="108">
        <v>3</v>
      </c>
      <c r="F25" s="108">
        <v>4</v>
      </c>
      <c r="G25" s="108">
        <v>5</v>
      </c>
      <c r="H25" s="108">
        <v>5</v>
      </c>
      <c r="I25" s="108">
        <v>5</v>
      </c>
      <c r="J25" s="108"/>
      <c r="K25" s="108"/>
      <c r="L25" s="108"/>
      <c r="M25" s="108"/>
      <c r="N25" s="108"/>
      <c r="O25" s="108"/>
      <c r="P25" s="108"/>
      <c r="Q25" s="108"/>
      <c r="R25" s="108"/>
      <c r="S25" s="108"/>
      <c r="T25" s="108"/>
      <c r="U25" s="108"/>
      <c r="V25" s="108"/>
      <c r="W25" s="108"/>
      <c r="X25" s="108"/>
      <c r="Y25" s="108"/>
      <c r="Z25" s="108"/>
      <c r="AA25" s="108"/>
      <c r="AB25" s="108"/>
      <c r="AC25" s="108"/>
      <c r="AD25" s="108">
        <v>4</v>
      </c>
      <c r="AF25" s="119"/>
      <c r="AG25" s="119"/>
    </row>
    <row r="26" spans="1:33" s="91" customFormat="1" ht="15.75">
      <c r="A26" s="108">
        <v>15</v>
      </c>
      <c r="B26" s="109" t="s">
        <v>135</v>
      </c>
      <c r="C26" s="110">
        <v>149990009413</v>
      </c>
      <c r="D26" s="108" t="s">
        <v>12</v>
      </c>
      <c r="E26" s="108">
        <v>3</v>
      </c>
      <c r="F26" s="108">
        <v>4</v>
      </c>
      <c r="G26" s="108">
        <v>5</v>
      </c>
      <c r="H26" s="108">
        <v>5</v>
      </c>
      <c r="I26" s="108">
        <v>5</v>
      </c>
      <c r="J26" s="108"/>
      <c r="K26" s="108"/>
      <c r="L26" s="108"/>
      <c r="M26" s="108"/>
      <c r="N26" s="108"/>
      <c r="O26" s="108"/>
      <c r="P26" s="108"/>
      <c r="Q26" s="108"/>
      <c r="R26" s="108"/>
      <c r="S26" s="108"/>
      <c r="T26" s="108"/>
      <c r="U26" s="108"/>
      <c r="V26" s="108"/>
      <c r="W26" s="108"/>
      <c r="X26" s="108"/>
      <c r="Y26" s="108"/>
      <c r="Z26" s="108"/>
      <c r="AA26" s="108"/>
      <c r="AB26" s="108"/>
      <c r="AC26" s="108"/>
      <c r="AD26" s="108">
        <v>4</v>
      </c>
      <c r="AF26" s="119"/>
      <c r="AG26" s="119"/>
    </row>
    <row r="27" spans="1:33" s="91" customFormat="1" ht="15.75">
      <c r="A27" s="108">
        <v>16</v>
      </c>
      <c r="B27" s="109" t="s">
        <v>136</v>
      </c>
      <c r="C27" s="110">
        <v>149990009413</v>
      </c>
      <c r="D27" s="108" t="s">
        <v>11</v>
      </c>
      <c r="E27" s="108">
        <v>3</v>
      </c>
      <c r="F27" s="108">
        <v>4</v>
      </c>
      <c r="G27" s="108">
        <v>5</v>
      </c>
      <c r="H27" s="108">
        <v>5</v>
      </c>
      <c r="I27" s="108">
        <v>5</v>
      </c>
      <c r="J27" s="108"/>
      <c r="K27" s="108"/>
      <c r="L27" s="108"/>
      <c r="M27" s="108"/>
      <c r="N27" s="108"/>
      <c r="O27" s="108"/>
      <c r="P27" s="108"/>
      <c r="Q27" s="108"/>
      <c r="R27" s="108"/>
      <c r="S27" s="108"/>
      <c r="T27" s="108"/>
      <c r="U27" s="108"/>
      <c r="V27" s="108"/>
      <c r="W27" s="108"/>
      <c r="X27" s="108"/>
      <c r="Y27" s="108"/>
      <c r="Z27" s="108"/>
      <c r="AA27" s="108"/>
      <c r="AB27" s="108"/>
      <c r="AC27" s="108"/>
      <c r="AD27" s="108">
        <v>4</v>
      </c>
      <c r="AF27" s="119"/>
      <c r="AG27" s="119"/>
    </row>
    <row r="28" spans="1:33" s="91" customFormat="1" ht="15.75">
      <c r="A28" s="108">
        <v>17</v>
      </c>
      <c r="B28" s="109" t="s">
        <v>137</v>
      </c>
      <c r="C28" s="110">
        <v>149990009413</v>
      </c>
      <c r="D28" s="108" t="s">
        <v>12</v>
      </c>
      <c r="E28" s="108">
        <v>3</v>
      </c>
      <c r="F28" s="108">
        <v>4</v>
      </c>
      <c r="G28" s="108">
        <v>5</v>
      </c>
      <c r="H28" s="108">
        <v>5</v>
      </c>
      <c r="I28" s="108">
        <v>5</v>
      </c>
      <c r="J28" s="108"/>
      <c r="K28" s="108"/>
      <c r="L28" s="108"/>
      <c r="M28" s="108"/>
      <c r="N28" s="108"/>
      <c r="O28" s="108"/>
      <c r="P28" s="108"/>
      <c r="Q28" s="108"/>
      <c r="R28" s="108"/>
      <c r="S28" s="108"/>
      <c r="T28" s="108"/>
      <c r="U28" s="108"/>
      <c r="V28" s="108"/>
      <c r="W28" s="108"/>
      <c r="X28" s="108"/>
      <c r="Y28" s="108"/>
      <c r="Z28" s="108"/>
      <c r="AA28" s="108"/>
      <c r="AB28" s="108"/>
      <c r="AC28" s="108"/>
      <c r="AD28" s="108">
        <v>4</v>
      </c>
      <c r="AF28" s="119"/>
      <c r="AG28" s="119"/>
    </row>
    <row r="29" spans="1:33" s="91" customFormat="1" ht="15.75">
      <c r="A29" s="108">
        <v>18</v>
      </c>
      <c r="B29" s="109" t="s">
        <v>138</v>
      </c>
      <c r="C29" s="110">
        <v>149990009413</v>
      </c>
      <c r="D29" s="108" t="s">
        <v>11</v>
      </c>
      <c r="E29" s="108">
        <v>3</v>
      </c>
      <c r="F29" s="108">
        <v>4</v>
      </c>
      <c r="G29" s="108">
        <v>5</v>
      </c>
      <c r="H29" s="108">
        <v>5</v>
      </c>
      <c r="I29" s="108">
        <v>5</v>
      </c>
      <c r="J29" s="108"/>
      <c r="K29" s="108"/>
      <c r="L29" s="108"/>
      <c r="M29" s="108"/>
      <c r="N29" s="108"/>
      <c r="O29" s="108"/>
      <c r="P29" s="108"/>
      <c r="Q29" s="108"/>
      <c r="R29" s="108"/>
      <c r="S29" s="108"/>
      <c r="T29" s="108"/>
      <c r="U29" s="108"/>
      <c r="V29" s="108"/>
      <c r="W29" s="108"/>
      <c r="X29" s="108"/>
      <c r="Y29" s="108"/>
      <c r="Z29" s="108"/>
      <c r="AA29" s="108"/>
      <c r="AB29" s="108"/>
      <c r="AC29" s="108"/>
      <c r="AD29" s="108">
        <v>4</v>
      </c>
      <c r="AF29" s="119"/>
      <c r="AG29" s="119"/>
    </row>
    <row r="30" spans="1:33" s="91" customFormat="1" ht="15.75">
      <c r="A30" s="108">
        <v>19</v>
      </c>
      <c r="B30" s="109" t="s">
        <v>139</v>
      </c>
      <c r="C30" s="110">
        <v>149990009413</v>
      </c>
      <c r="D30" s="108" t="s">
        <v>12</v>
      </c>
      <c r="E30" s="108">
        <v>3</v>
      </c>
      <c r="F30" s="108">
        <v>4</v>
      </c>
      <c r="G30" s="108">
        <v>5</v>
      </c>
      <c r="H30" s="108">
        <v>5</v>
      </c>
      <c r="I30" s="108">
        <v>5</v>
      </c>
      <c r="J30" s="108"/>
      <c r="K30" s="108"/>
      <c r="L30" s="108"/>
      <c r="M30" s="108"/>
      <c r="N30" s="108"/>
      <c r="O30" s="108"/>
      <c r="P30" s="108"/>
      <c r="Q30" s="108"/>
      <c r="R30" s="108"/>
      <c r="S30" s="108"/>
      <c r="T30" s="108"/>
      <c r="U30" s="108"/>
      <c r="V30" s="108"/>
      <c r="W30" s="108"/>
      <c r="X30" s="108"/>
      <c r="Y30" s="108"/>
      <c r="Z30" s="108"/>
      <c r="AA30" s="108"/>
      <c r="AB30" s="108"/>
      <c r="AC30" s="108"/>
      <c r="AD30" s="108">
        <v>4</v>
      </c>
      <c r="AF30" s="119"/>
      <c r="AG30" s="119"/>
    </row>
    <row r="31" spans="1:33" s="91" customFormat="1" ht="15.75">
      <c r="A31" s="108">
        <v>20</v>
      </c>
      <c r="B31" s="109" t="s">
        <v>140</v>
      </c>
      <c r="C31" s="110">
        <v>149990009413</v>
      </c>
      <c r="D31" s="108" t="s">
        <v>11</v>
      </c>
      <c r="E31" s="108">
        <v>3</v>
      </c>
      <c r="F31" s="108">
        <v>4</v>
      </c>
      <c r="G31" s="108">
        <v>5</v>
      </c>
      <c r="H31" s="108">
        <v>5</v>
      </c>
      <c r="I31" s="108">
        <v>5</v>
      </c>
      <c r="J31" s="108"/>
      <c r="K31" s="108"/>
      <c r="L31" s="108"/>
      <c r="M31" s="108"/>
      <c r="N31" s="108"/>
      <c r="O31" s="108"/>
      <c r="P31" s="108"/>
      <c r="Q31" s="108"/>
      <c r="R31" s="108"/>
      <c r="S31" s="108"/>
      <c r="T31" s="108"/>
      <c r="U31" s="108"/>
      <c r="V31" s="108"/>
      <c r="W31" s="108"/>
      <c r="X31" s="108"/>
      <c r="Y31" s="108"/>
      <c r="Z31" s="108"/>
      <c r="AA31" s="108"/>
      <c r="AB31" s="108"/>
      <c r="AC31" s="108"/>
      <c r="AD31" s="108">
        <v>4</v>
      </c>
      <c r="AF31" s="119"/>
      <c r="AG31" s="119"/>
    </row>
    <row r="32" spans="1:33" s="91" customFormat="1" ht="15.75">
      <c r="A32" s="108">
        <v>21</v>
      </c>
      <c r="B32" s="109" t="s">
        <v>141</v>
      </c>
      <c r="C32" s="110">
        <v>149990009413</v>
      </c>
      <c r="D32" s="108" t="s">
        <v>12</v>
      </c>
      <c r="E32" s="108">
        <v>3</v>
      </c>
      <c r="F32" s="108">
        <v>4</v>
      </c>
      <c r="G32" s="108">
        <v>5</v>
      </c>
      <c r="H32" s="108">
        <v>5</v>
      </c>
      <c r="I32" s="108">
        <v>5</v>
      </c>
      <c r="J32" s="108"/>
      <c r="K32" s="108"/>
      <c r="L32" s="108"/>
      <c r="M32" s="108"/>
      <c r="N32" s="108"/>
      <c r="O32" s="108"/>
      <c r="P32" s="108"/>
      <c r="Q32" s="108"/>
      <c r="R32" s="108"/>
      <c r="S32" s="108"/>
      <c r="T32" s="108"/>
      <c r="U32" s="108"/>
      <c r="V32" s="108"/>
      <c r="W32" s="108"/>
      <c r="X32" s="108"/>
      <c r="Y32" s="108"/>
      <c r="Z32" s="108"/>
      <c r="AA32" s="108"/>
      <c r="AB32" s="108"/>
      <c r="AC32" s="108"/>
      <c r="AD32" s="108">
        <v>4</v>
      </c>
      <c r="AF32" s="119"/>
      <c r="AG32" s="119"/>
    </row>
    <row r="33" spans="1:33" s="91" customFormat="1" ht="15.75">
      <c r="A33" s="108">
        <v>22</v>
      </c>
      <c r="B33" s="109" t="s">
        <v>142</v>
      </c>
      <c r="C33" s="110">
        <v>149990009413</v>
      </c>
      <c r="D33" s="108" t="s">
        <v>11</v>
      </c>
      <c r="E33" s="108">
        <v>3</v>
      </c>
      <c r="F33" s="108">
        <v>4</v>
      </c>
      <c r="G33" s="108">
        <v>5</v>
      </c>
      <c r="H33" s="108">
        <v>5</v>
      </c>
      <c r="I33" s="108">
        <v>5</v>
      </c>
      <c r="J33" s="108"/>
      <c r="K33" s="108"/>
      <c r="L33" s="108"/>
      <c r="M33" s="108"/>
      <c r="N33" s="108"/>
      <c r="O33" s="108"/>
      <c r="P33" s="108"/>
      <c r="Q33" s="108"/>
      <c r="R33" s="108"/>
      <c r="S33" s="108"/>
      <c r="T33" s="108"/>
      <c r="U33" s="108"/>
      <c r="V33" s="108"/>
      <c r="W33" s="108"/>
      <c r="X33" s="108"/>
      <c r="Y33" s="108"/>
      <c r="Z33" s="108"/>
      <c r="AA33" s="108"/>
      <c r="AB33" s="108"/>
      <c r="AC33" s="108"/>
      <c r="AD33" s="108">
        <v>4</v>
      </c>
      <c r="AF33" s="119"/>
      <c r="AG33" s="119"/>
    </row>
    <row r="34" spans="1:33" s="91" customFormat="1" ht="15.75">
      <c r="A34" s="108">
        <v>23</v>
      </c>
      <c r="B34" s="109" t="s">
        <v>143</v>
      </c>
      <c r="C34" s="110">
        <v>149990009413</v>
      </c>
      <c r="D34" s="108" t="s">
        <v>12</v>
      </c>
      <c r="E34" s="108">
        <v>3</v>
      </c>
      <c r="F34" s="108">
        <v>4</v>
      </c>
      <c r="G34" s="108">
        <v>5</v>
      </c>
      <c r="H34" s="108">
        <v>5</v>
      </c>
      <c r="I34" s="108">
        <v>5</v>
      </c>
      <c r="J34" s="108"/>
      <c r="K34" s="108"/>
      <c r="L34" s="108"/>
      <c r="M34" s="108"/>
      <c r="N34" s="108"/>
      <c r="O34" s="108"/>
      <c r="P34" s="108"/>
      <c r="Q34" s="108"/>
      <c r="R34" s="108"/>
      <c r="S34" s="108"/>
      <c r="T34" s="108"/>
      <c r="U34" s="108"/>
      <c r="V34" s="108"/>
      <c r="W34" s="108"/>
      <c r="X34" s="108"/>
      <c r="Y34" s="108"/>
      <c r="Z34" s="108"/>
      <c r="AA34" s="108"/>
      <c r="AB34" s="108"/>
      <c r="AC34" s="108"/>
      <c r="AD34" s="108">
        <v>4</v>
      </c>
      <c r="AF34" s="119"/>
      <c r="AG34" s="119"/>
    </row>
    <row r="35" spans="1:33" s="91" customFormat="1" ht="15.75">
      <c r="A35" s="108">
        <v>24</v>
      </c>
      <c r="B35" s="109" t="s">
        <v>144</v>
      </c>
      <c r="C35" s="110">
        <v>149990009413</v>
      </c>
      <c r="D35" s="108" t="s">
        <v>11</v>
      </c>
      <c r="E35" s="108">
        <v>3</v>
      </c>
      <c r="F35" s="108">
        <v>4</v>
      </c>
      <c r="G35" s="108">
        <v>5</v>
      </c>
      <c r="H35" s="108">
        <v>5</v>
      </c>
      <c r="I35" s="108">
        <v>5</v>
      </c>
      <c r="J35" s="108"/>
      <c r="K35" s="108"/>
      <c r="L35" s="108"/>
      <c r="M35" s="108"/>
      <c r="N35" s="108"/>
      <c r="O35" s="108"/>
      <c r="P35" s="108"/>
      <c r="Q35" s="108"/>
      <c r="R35" s="108"/>
      <c r="S35" s="108"/>
      <c r="T35" s="108"/>
      <c r="U35" s="108"/>
      <c r="V35" s="108"/>
      <c r="W35" s="108"/>
      <c r="X35" s="108"/>
      <c r="Y35" s="108"/>
      <c r="Z35" s="108"/>
      <c r="AA35" s="108"/>
      <c r="AB35" s="108"/>
      <c r="AC35" s="108"/>
      <c r="AD35" s="108">
        <v>4</v>
      </c>
      <c r="AF35" s="119"/>
      <c r="AG35" s="119"/>
    </row>
    <row r="36" spans="1:33" s="91" customFormat="1" ht="15.75">
      <c r="A36" s="108">
        <v>25</v>
      </c>
      <c r="B36" s="109" t="s">
        <v>145</v>
      </c>
      <c r="C36" s="110">
        <v>149990009413</v>
      </c>
      <c r="D36" s="108" t="s">
        <v>12</v>
      </c>
      <c r="E36" s="108">
        <v>3</v>
      </c>
      <c r="F36" s="108">
        <v>4</v>
      </c>
      <c r="G36" s="108">
        <v>5</v>
      </c>
      <c r="H36" s="108">
        <v>5</v>
      </c>
      <c r="I36" s="108">
        <v>5</v>
      </c>
      <c r="J36" s="108"/>
      <c r="K36" s="108"/>
      <c r="L36" s="108"/>
      <c r="M36" s="108"/>
      <c r="N36" s="108"/>
      <c r="O36" s="108"/>
      <c r="P36" s="108"/>
      <c r="Q36" s="108"/>
      <c r="R36" s="108"/>
      <c r="S36" s="108"/>
      <c r="T36" s="108"/>
      <c r="U36" s="108"/>
      <c r="V36" s="108"/>
      <c r="W36" s="108"/>
      <c r="X36" s="108"/>
      <c r="Y36" s="108"/>
      <c r="Z36" s="108"/>
      <c r="AA36" s="108"/>
      <c r="AB36" s="108"/>
      <c r="AC36" s="108"/>
      <c r="AD36" s="108">
        <v>4</v>
      </c>
      <c r="AF36" s="119"/>
      <c r="AG36" s="119"/>
    </row>
    <row r="37" spans="1:33" s="91" customFormat="1" ht="15.75">
      <c r="A37" s="108">
        <v>26</v>
      </c>
      <c r="B37" s="109" t="s">
        <v>146</v>
      </c>
      <c r="C37" s="110">
        <v>149990009413</v>
      </c>
      <c r="D37" s="108" t="s">
        <v>11</v>
      </c>
      <c r="E37" s="108">
        <v>3</v>
      </c>
      <c r="F37" s="108">
        <v>4</v>
      </c>
      <c r="G37" s="108">
        <v>5</v>
      </c>
      <c r="H37" s="108">
        <v>5</v>
      </c>
      <c r="I37" s="108">
        <v>5</v>
      </c>
      <c r="J37" s="108"/>
      <c r="K37" s="108"/>
      <c r="L37" s="108"/>
      <c r="M37" s="108"/>
      <c r="N37" s="108"/>
      <c r="O37" s="108"/>
      <c r="P37" s="108"/>
      <c r="Q37" s="108"/>
      <c r="R37" s="108"/>
      <c r="S37" s="108"/>
      <c r="T37" s="108"/>
      <c r="U37" s="108"/>
      <c r="V37" s="108"/>
      <c r="W37" s="108"/>
      <c r="X37" s="108"/>
      <c r="Y37" s="108"/>
      <c r="Z37" s="108"/>
      <c r="AA37" s="108"/>
      <c r="AB37" s="108"/>
      <c r="AC37" s="108"/>
      <c r="AD37" s="108">
        <v>4</v>
      </c>
      <c r="AF37" s="119"/>
      <c r="AG37" s="119"/>
    </row>
    <row r="38" spans="1:33" s="91" customFormat="1" ht="15.75">
      <c r="A38" s="108">
        <v>27</v>
      </c>
      <c r="B38" s="109" t="s">
        <v>147</v>
      </c>
      <c r="C38" s="110">
        <v>149990009413</v>
      </c>
      <c r="D38" s="108" t="s">
        <v>12</v>
      </c>
      <c r="E38" s="108">
        <v>3</v>
      </c>
      <c r="F38" s="108">
        <v>4</v>
      </c>
      <c r="G38" s="108">
        <v>5</v>
      </c>
      <c r="H38" s="108">
        <v>5</v>
      </c>
      <c r="I38" s="108">
        <v>5</v>
      </c>
      <c r="J38" s="108"/>
      <c r="K38" s="108"/>
      <c r="L38" s="108"/>
      <c r="M38" s="108"/>
      <c r="N38" s="108"/>
      <c r="O38" s="108"/>
      <c r="P38" s="108"/>
      <c r="Q38" s="108"/>
      <c r="R38" s="108"/>
      <c r="S38" s="108"/>
      <c r="T38" s="108"/>
      <c r="U38" s="108"/>
      <c r="V38" s="108"/>
      <c r="W38" s="108"/>
      <c r="X38" s="108"/>
      <c r="Y38" s="108"/>
      <c r="Z38" s="108"/>
      <c r="AA38" s="108"/>
      <c r="AB38" s="108"/>
      <c r="AC38" s="108"/>
      <c r="AD38" s="108">
        <v>4</v>
      </c>
      <c r="AF38" s="119"/>
      <c r="AG38" s="119"/>
    </row>
    <row r="39" spans="1:33" s="91" customFormat="1" ht="15.75">
      <c r="A39" s="108">
        <v>28</v>
      </c>
      <c r="B39" s="109" t="s">
        <v>148</v>
      </c>
      <c r="C39" s="110">
        <v>149990009413</v>
      </c>
      <c r="D39" s="108" t="s">
        <v>11</v>
      </c>
      <c r="E39" s="108">
        <v>3</v>
      </c>
      <c r="F39" s="108">
        <v>4</v>
      </c>
      <c r="G39" s="108">
        <v>5</v>
      </c>
      <c r="H39" s="108">
        <v>5</v>
      </c>
      <c r="I39" s="108">
        <v>5</v>
      </c>
      <c r="J39" s="108"/>
      <c r="K39" s="108"/>
      <c r="L39" s="108"/>
      <c r="M39" s="108"/>
      <c r="N39" s="108"/>
      <c r="O39" s="108"/>
      <c r="P39" s="108"/>
      <c r="Q39" s="108"/>
      <c r="R39" s="108"/>
      <c r="S39" s="108"/>
      <c r="T39" s="108"/>
      <c r="U39" s="108"/>
      <c r="V39" s="108"/>
      <c r="W39" s="108"/>
      <c r="X39" s="108"/>
      <c r="Y39" s="108"/>
      <c r="Z39" s="108"/>
      <c r="AA39" s="108"/>
      <c r="AB39" s="108"/>
      <c r="AC39" s="108"/>
      <c r="AD39" s="108">
        <v>4</v>
      </c>
      <c r="AF39" s="119"/>
      <c r="AG39" s="119"/>
    </row>
    <row r="40" spans="1:33" s="91" customFormat="1" ht="15.75">
      <c r="A40" s="108">
        <v>29</v>
      </c>
      <c r="B40" s="109" t="s">
        <v>149</v>
      </c>
      <c r="C40" s="110">
        <v>149990009413</v>
      </c>
      <c r="D40" s="108" t="s">
        <v>12</v>
      </c>
      <c r="E40" s="108">
        <v>3</v>
      </c>
      <c r="F40" s="108">
        <v>4</v>
      </c>
      <c r="G40" s="108">
        <v>5</v>
      </c>
      <c r="H40" s="108">
        <v>5</v>
      </c>
      <c r="I40" s="108">
        <v>5</v>
      </c>
      <c r="J40" s="108"/>
      <c r="K40" s="108"/>
      <c r="L40" s="108"/>
      <c r="M40" s="108"/>
      <c r="N40" s="108"/>
      <c r="O40" s="108"/>
      <c r="P40" s="108"/>
      <c r="Q40" s="108"/>
      <c r="R40" s="108"/>
      <c r="S40" s="108"/>
      <c r="T40" s="108"/>
      <c r="U40" s="108"/>
      <c r="V40" s="108"/>
      <c r="W40" s="108"/>
      <c r="X40" s="108"/>
      <c r="Y40" s="108"/>
      <c r="Z40" s="108"/>
      <c r="AA40" s="108"/>
      <c r="AB40" s="108"/>
      <c r="AC40" s="108"/>
      <c r="AD40" s="108">
        <v>4</v>
      </c>
      <c r="AF40" s="119"/>
      <c r="AG40" s="119"/>
    </row>
    <row r="41" spans="1:33" s="91" customFormat="1" ht="15.75">
      <c r="A41" s="108">
        <v>30</v>
      </c>
      <c r="B41" s="109" t="s">
        <v>150</v>
      </c>
      <c r="C41" s="110">
        <v>149990009413</v>
      </c>
      <c r="D41" s="108" t="s">
        <v>11</v>
      </c>
      <c r="E41" s="108">
        <v>3</v>
      </c>
      <c r="F41" s="108">
        <v>4</v>
      </c>
      <c r="G41" s="108">
        <v>5</v>
      </c>
      <c r="H41" s="108">
        <v>5</v>
      </c>
      <c r="I41" s="108">
        <v>5</v>
      </c>
      <c r="J41" s="108"/>
      <c r="K41" s="108"/>
      <c r="L41" s="108"/>
      <c r="M41" s="108"/>
      <c r="N41" s="108"/>
      <c r="O41" s="108"/>
      <c r="P41" s="108"/>
      <c r="Q41" s="108"/>
      <c r="R41" s="108"/>
      <c r="S41" s="108"/>
      <c r="T41" s="108"/>
      <c r="U41" s="108"/>
      <c r="V41" s="108"/>
      <c r="W41" s="108"/>
      <c r="X41" s="108"/>
      <c r="Y41" s="108"/>
      <c r="Z41" s="108"/>
      <c r="AA41" s="108"/>
      <c r="AB41" s="108"/>
      <c r="AC41" s="108"/>
      <c r="AD41" s="108">
        <v>4</v>
      </c>
      <c r="AF41" s="119"/>
      <c r="AG41" s="119"/>
    </row>
    <row r="42" spans="1:33" s="91" customFormat="1" ht="15.75">
      <c r="A42" s="108">
        <v>31</v>
      </c>
      <c r="B42" s="109"/>
      <c r="C42" s="110"/>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F42" s="119"/>
      <c r="AG42" s="119"/>
    </row>
    <row r="43" spans="1:33" s="91" customFormat="1" ht="15.75">
      <c r="A43" s="108">
        <v>32</v>
      </c>
      <c r="B43" s="109"/>
      <c r="C43" s="110"/>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F43" s="119"/>
      <c r="AG43" s="119"/>
    </row>
    <row r="44" spans="1:33" s="91" customFormat="1" ht="15.75">
      <c r="A44" s="108">
        <v>33</v>
      </c>
      <c r="B44" s="109"/>
      <c r="C44" s="110"/>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F44" s="119"/>
      <c r="AG44" s="119"/>
    </row>
    <row r="45" spans="1:33" s="91" customFormat="1" ht="15.75">
      <c r="A45" s="108">
        <v>34</v>
      </c>
      <c r="B45" s="109"/>
      <c r="C45" s="110"/>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F45" s="119"/>
      <c r="AG45" s="119"/>
    </row>
    <row r="46" spans="1:33" s="91" customFormat="1" ht="15.75">
      <c r="A46" s="108">
        <v>35</v>
      </c>
      <c r="B46" s="109"/>
      <c r="C46" s="110"/>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F46" s="119"/>
      <c r="AG46" s="119"/>
    </row>
    <row r="47" spans="1:33" s="91" customFormat="1" ht="15.75">
      <c r="A47" s="108">
        <v>36</v>
      </c>
      <c r="B47" s="109"/>
      <c r="C47" s="110"/>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F47" s="119"/>
      <c r="AG47" s="119"/>
    </row>
    <row r="48" spans="1:33" s="91" customFormat="1" ht="15.75">
      <c r="A48" s="108">
        <v>37</v>
      </c>
      <c r="B48" s="109"/>
      <c r="C48" s="110"/>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F48" s="119"/>
      <c r="AG48" s="119"/>
    </row>
    <row r="49" spans="1:33" s="91" customFormat="1" ht="15.75">
      <c r="A49" s="108">
        <v>38</v>
      </c>
      <c r="B49" s="109"/>
      <c r="C49" s="110"/>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F49" s="119"/>
      <c r="AG49" s="119"/>
    </row>
    <row r="50" spans="1:33" s="91" customFormat="1" ht="15.75">
      <c r="A50" s="108">
        <v>39</v>
      </c>
      <c r="B50" s="109"/>
      <c r="C50" s="110"/>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F50" s="119"/>
      <c r="AG50" s="119"/>
    </row>
    <row r="51" spans="1:33" s="91" customFormat="1" ht="15.75">
      <c r="A51" s="108">
        <v>40</v>
      </c>
      <c r="B51" s="109"/>
      <c r="C51" s="110"/>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F51" s="119"/>
      <c r="AG51" s="119"/>
    </row>
    <row r="52" spans="1:33" s="91" customFormat="1" ht="15.75">
      <c r="A52" s="108">
        <v>41</v>
      </c>
      <c r="B52" s="109"/>
      <c r="C52" s="110"/>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F52" s="119"/>
      <c r="AG52" s="119"/>
    </row>
    <row r="53" spans="1:33" s="91" customFormat="1" ht="15.75">
      <c r="A53" s="108">
        <v>42</v>
      </c>
      <c r="B53" s="109"/>
      <c r="C53" s="110"/>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F53" s="119"/>
      <c r="AG53" s="119"/>
    </row>
    <row r="54" spans="1:33" s="91" customFormat="1" ht="15.75">
      <c r="A54" s="108">
        <v>43</v>
      </c>
      <c r="B54" s="109"/>
      <c r="C54" s="110"/>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F54" s="119"/>
      <c r="AG54" s="119"/>
    </row>
    <row r="55" spans="1:33" s="91" customFormat="1" ht="15.75">
      <c r="A55" s="108">
        <v>44</v>
      </c>
      <c r="B55" s="109"/>
      <c r="C55" s="110"/>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F55" s="119"/>
      <c r="AG55" s="119"/>
    </row>
    <row r="56" spans="1:33" s="91" customFormat="1" ht="15.75">
      <c r="A56" s="108">
        <v>45</v>
      </c>
      <c r="B56" s="109"/>
      <c r="C56" s="110"/>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F56" s="119"/>
      <c r="AG56" s="119"/>
    </row>
    <row r="57" spans="1:33" s="91" customFormat="1" ht="15.75">
      <c r="A57" s="108">
        <v>46</v>
      </c>
      <c r="B57" s="109"/>
      <c r="C57" s="110"/>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F57" s="119"/>
      <c r="AG57" s="119"/>
    </row>
    <row r="58" spans="1:33" s="91" customFormat="1" ht="15.75">
      <c r="A58" s="108">
        <v>47</v>
      </c>
      <c r="B58" s="109"/>
      <c r="C58" s="110"/>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F58" s="119"/>
      <c r="AG58" s="119"/>
    </row>
    <row r="59" spans="1:33" s="91" customFormat="1" ht="15.75">
      <c r="A59" s="108">
        <v>48</v>
      </c>
      <c r="B59" s="109"/>
      <c r="C59" s="110"/>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F59" s="119"/>
      <c r="AG59" s="119"/>
    </row>
    <row r="60" spans="1:33" s="91" customFormat="1" ht="15.75">
      <c r="A60" s="108">
        <v>49</v>
      </c>
      <c r="B60" s="109"/>
      <c r="C60" s="110"/>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20"/>
      <c r="AF60" s="121"/>
      <c r="AG60" s="121"/>
    </row>
    <row r="61" spans="1:33" s="91" customFormat="1" ht="15.75">
      <c r="A61" s="108">
        <v>50</v>
      </c>
      <c r="B61" s="109"/>
      <c r="C61" s="110"/>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F61" s="121"/>
      <c r="AG61" s="121"/>
    </row>
    <row r="62" spans="1:33" s="91" customFormat="1" ht="15.75">
      <c r="A62" s="108">
        <v>51</v>
      </c>
      <c r="B62" s="109"/>
      <c r="C62" s="110"/>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F62" s="121"/>
      <c r="AG62" s="121"/>
    </row>
    <row r="63" spans="1:33" s="91" customFormat="1" ht="15.75">
      <c r="A63" s="108">
        <v>52</v>
      </c>
      <c r="B63" s="109"/>
      <c r="C63" s="110"/>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F63" s="121"/>
      <c r="AG63" s="121"/>
    </row>
    <row r="64" spans="1:33" s="91" customFormat="1" ht="15.75">
      <c r="A64" s="108">
        <v>53</v>
      </c>
      <c r="B64" s="109"/>
      <c r="C64" s="110"/>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F64" s="121"/>
      <c r="AG64" s="121"/>
    </row>
    <row r="65" spans="1:33" s="91" customFormat="1" ht="15.75">
      <c r="A65" s="108">
        <v>54</v>
      </c>
      <c r="B65" s="109"/>
      <c r="C65" s="110"/>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F65" s="121"/>
      <c r="AG65" s="121"/>
    </row>
    <row r="66" spans="1:33" ht="15.75">
      <c r="A66" s="122"/>
      <c r="B66" s="123"/>
      <c r="C66" s="123"/>
      <c r="D66" s="124"/>
      <c r="E66" s="123"/>
      <c r="F66" s="183"/>
      <c r="G66" s="183"/>
      <c r="H66" s="183"/>
      <c r="I66" s="183"/>
      <c r="J66" s="183"/>
      <c r="K66" s="183"/>
      <c r="L66" s="183"/>
      <c r="M66" s="183"/>
      <c r="N66" s="183"/>
      <c r="O66" s="183"/>
      <c r="P66" s="183"/>
      <c r="Q66" s="183"/>
      <c r="R66" s="183"/>
      <c r="S66" s="183"/>
      <c r="T66" s="123"/>
      <c r="U66" s="123"/>
      <c r="V66" s="123"/>
      <c r="W66" s="123"/>
      <c r="X66" s="123"/>
      <c r="Y66" s="123"/>
      <c r="Z66" s="123"/>
      <c r="AA66" s="123"/>
      <c r="AB66" s="123"/>
      <c r="AC66" s="123"/>
      <c r="AD66" s="136"/>
      <c r="AF66" s="137"/>
      <c r="AG66" s="137"/>
    </row>
    <row r="67" spans="1:33" ht="15.75" customHeight="1">
      <c r="A67" s="125"/>
      <c r="B67" s="126"/>
      <c r="C67" s="126"/>
      <c r="D67" s="127"/>
      <c r="E67" s="126"/>
      <c r="F67" s="184"/>
      <c r="G67" s="184"/>
      <c r="H67" s="184"/>
      <c r="I67" s="184"/>
      <c r="J67" s="184"/>
      <c r="K67" s="184"/>
      <c r="L67" s="184"/>
      <c r="M67" s="184"/>
      <c r="N67" s="184"/>
      <c r="O67" s="184"/>
      <c r="P67" s="184"/>
      <c r="Q67" s="184"/>
      <c r="R67" s="184"/>
      <c r="S67" s="184"/>
      <c r="T67" s="126"/>
      <c r="U67" s="126"/>
      <c r="V67" s="126"/>
      <c r="W67" s="126"/>
      <c r="X67" s="126"/>
      <c r="Y67" s="126"/>
      <c r="Z67" s="126"/>
      <c r="AA67" s="126"/>
      <c r="AB67" s="126"/>
      <c r="AC67" s="126"/>
      <c r="AD67" s="138"/>
      <c r="AF67" s="137"/>
      <c r="AG67" s="137"/>
    </row>
    <row r="68" spans="1:33" ht="15.75" customHeight="1">
      <c r="A68" s="125"/>
      <c r="B68" s="126"/>
      <c r="C68" s="126"/>
      <c r="D68" s="127"/>
      <c r="E68" s="126"/>
      <c r="F68" s="184"/>
      <c r="G68" s="184"/>
      <c r="H68" s="184"/>
      <c r="I68" s="184"/>
      <c r="J68" s="184"/>
      <c r="K68" s="184"/>
      <c r="L68" s="184"/>
      <c r="M68" s="184"/>
      <c r="N68" s="184"/>
      <c r="O68" s="184"/>
      <c r="P68" s="184"/>
      <c r="Q68" s="184"/>
      <c r="R68" s="184"/>
      <c r="S68" s="184"/>
      <c r="T68" s="126"/>
      <c r="U68" s="126"/>
      <c r="V68" s="126"/>
      <c r="W68" s="126"/>
      <c r="X68" s="126"/>
      <c r="Y68" s="126"/>
      <c r="Z68" s="126"/>
      <c r="AA68" s="126"/>
      <c r="AB68" s="126"/>
      <c r="AC68" s="126"/>
      <c r="AD68" s="138"/>
      <c r="AF68" s="137"/>
      <c r="AG68" s="137"/>
    </row>
    <row r="69" spans="1:33" ht="15.75" customHeight="1">
      <c r="A69" s="129"/>
      <c r="B69" s="126" t="s">
        <v>13</v>
      </c>
      <c r="C69" s="126"/>
      <c r="D69" s="127"/>
      <c r="E69" s="126"/>
      <c r="F69" s="184"/>
      <c r="G69" s="184"/>
      <c r="H69" s="184"/>
      <c r="I69" s="184"/>
      <c r="J69" s="184"/>
      <c r="K69" s="184"/>
      <c r="L69" s="184"/>
      <c r="M69" s="184"/>
      <c r="N69" s="184"/>
      <c r="O69" s="184"/>
      <c r="P69" s="184"/>
      <c r="Q69" s="184"/>
      <c r="R69" s="184"/>
      <c r="S69" s="184"/>
      <c r="T69" s="126"/>
      <c r="U69" s="126"/>
      <c r="V69" s="126"/>
      <c r="W69" s="126"/>
      <c r="X69" s="126"/>
      <c r="Y69" s="126"/>
      <c r="Z69" s="126"/>
      <c r="AA69" s="126"/>
      <c r="AB69" s="126"/>
      <c r="AC69" s="126"/>
      <c r="AD69" s="138"/>
      <c r="AF69" s="137"/>
      <c r="AG69" s="137"/>
    </row>
    <row r="70" spans="1:33" ht="15.75">
      <c r="A70" s="129"/>
      <c r="B70" s="130" t="s">
        <v>85</v>
      </c>
      <c r="C70" s="130"/>
      <c r="D70" s="131"/>
      <c r="E70" s="130"/>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38"/>
      <c r="AF70" s="137"/>
      <c r="AG70" s="137"/>
    </row>
    <row r="71" spans="1:33" ht="15.75">
      <c r="A71" s="129"/>
      <c r="B71" s="170" t="s">
        <v>84</v>
      </c>
      <c r="C71" s="130"/>
      <c r="D71" s="131"/>
      <c r="E71" s="130"/>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38"/>
      <c r="AF71" s="137"/>
      <c r="AG71" s="137"/>
    </row>
    <row r="72" spans="1:33" ht="15.75">
      <c r="A72" s="129"/>
      <c r="B72" s="156" t="str">
        <f>$D$1</f>
        <v>SMK SUNGAI SIPUT</v>
      </c>
      <c r="C72" s="132"/>
      <c r="D72" s="128"/>
      <c r="E72" s="132"/>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38"/>
      <c r="AF72" s="137"/>
      <c r="AG72" s="137"/>
    </row>
    <row r="73" spans="1:33" ht="15.75">
      <c r="A73" s="125"/>
      <c r="B73" s="126"/>
      <c r="C73" s="126"/>
      <c r="D73" s="127"/>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38"/>
      <c r="AF73" s="137"/>
      <c r="AG73" s="137"/>
    </row>
    <row r="74" spans="1:33" ht="15.75">
      <c r="A74" s="125"/>
      <c r="B74" s="126"/>
      <c r="C74" s="126"/>
      <c r="D74" s="127"/>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38"/>
      <c r="AF74" s="137"/>
      <c r="AG74" s="137"/>
    </row>
    <row r="75" spans="1:33" ht="15.75">
      <c r="A75" s="125"/>
      <c r="B75" s="126"/>
      <c r="C75" s="126"/>
      <c r="D75" s="127"/>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38"/>
      <c r="AF75" s="137"/>
      <c r="AG75" s="137"/>
    </row>
    <row r="76" spans="1:33" ht="15.75">
      <c r="A76" s="125"/>
      <c r="B76" s="126"/>
      <c r="C76" s="126"/>
      <c r="D76" s="127"/>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38"/>
      <c r="AF76" s="137"/>
      <c r="AG76" s="137"/>
    </row>
    <row r="77" spans="1:33" ht="15.75">
      <c r="A77" s="133"/>
      <c r="B77" s="134"/>
      <c r="C77" s="134"/>
      <c r="D77" s="135"/>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9"/>
      <c r="AF77" s="137"/>
      <c r="AG77" s="137"/>
    </row>
    <row r="78" spans="32:33" ht="15.75">
      <c r="AF78" s="137"/>
      <c r="AG78" s="137"/>
    </row>
    <row r="79" spans="32:33" ht="15.75">
      <c r="AF79" s="137"/>
      <c r="AG79" s="137"/>
    </row>
    <row r="80" spans="32:33" ht="15.75">
      <c r="AF80" s="137"/>
      <c r="AG80" s="137"/>
    </row>
    <row r="81" spans="32:33" ht="15.75">
      <c r="AF81" s="137"/>
      <c r="AG81" s="137"/>
    </row>
    <row r="82" spans="32:33" ht="15.75">
      <c r="AF82" s="137"/>
      <c r="AG82" s="137"/>
    </row>
    <row r="83" spans="32:33" ht="15.75">
      <c r="AF83" s="137"/>
      <c r="AG83" s="137"/>
    </row>
    <row r="84" spans="32:33" ht="15.75">
      <c r="AF84" s="137"/>
      <c r="AG84" s="137"/>
    </row>
    <row r="85" spans="32:33" ht="15.75">
      <c r="AF85" s="137"/>
      <c r="AG85" s="137"/>
    </row>
    <row r="86" spans="32:33" ht="15.75">
      <c r="AF86" s="137"/>
      <c r="AG86" s="137"/>
    </row>
    <row r="87" spans="32:33" ht="15.75">
      <c r="AF87" s="137"/>
      <c r="AG87" s="137"/>
    </row>
    <row r="88" spans="32:33" ht="15.75">
      <c r="AF88" s="137"/>
      <c r="AG88" s="137"/>
    </row>
    <row r="89" spans="32:33" ht="15.75">
      <c r="AF89" s="137"/>
      <c r="AG89" s="137"/>
    </row>
    <row r="90" spans="32:33" ht="15.75">
      <c r="AF90" s="137"/>
      <c r="AG90" s="137"/>
    </row>
    <row r="91" spans="32:33" ht="15.75">
      <c r="AF91" s="137"/>
      <c r="AG91" s="137"/>
    </row>
    <row r="92" spans="32:33" ht="15.75">
      <c r="AF92" s="137"/>
      <c r="AG92" s="137"/>
    </row>
    <row r="93" spans="32:33" ht="15.75">
      <c r="AF93" s="137"/>
      <c r="AG93" s="137"/>
    </row>
    <row r="94" spans="32:33" ht="15.75">
      <c r="AF94" s="137"/>
      <c r="AG94" s="137"/>
    </row>
    <row r="95" spans="32:33" ht="15.75">
      <c r="AF95" s="137"/>
      <c r="AG95" s="137"/>
    </row>
    <row r="96" spans="32:33" ht="15.75">
      <c r="AF96" s="137"/>
      <c r="AG96" s="137"/>
    </row>
    <row r="97" spans="32:33" ht="15.75">
      <c r="AF97" s="137"/>
      <c r="AG97" s="137"/>
    </row>
    <row r="98" spans="32:33" ht="15.75">
      <c r="AF98" s="137"/>
      <c r="AG98" s="137"/>
    </row>
    <row r="99" spans="32:33" ht="15.75">
      <c r="AF99" s="137"/>
      <c r="AG99" s="137"/>
    </row>
    <row r="100" spans="32:33" ht="15.75">
      <c r="AF100" s="137"/>
      <c r="AG100" s="137"/>
    </row>
    <row r="101" spans="32:33" ht="15.75">
      <c r="AF101" s="137"/>
      <c r="AG101" s="137"/>
    </row>
    <row r="102" spans="32:33" ht="15.75">
      <c r="AF102" s="137"/>
      <c r="AG102" s="137"/>
    </row>
    <row r="103" spans="32:33" ht="15.75">
      <c r="AF103" s="137"/>
      <c r="AG103" s="137"/>
    </row>
    <row r="104" spans="32:33" ht="15.75">
      <c r="AF104" s="137"/>
      <c r="AG104" s="137"/>
    </row>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sheetData>
  <sheetProtection sheet="1" objects="1" scenarios="1"/>
  <mergeCells count="10">
    <mergeCell ref="AD9:AD11"/>
    <mergeCell ref="F66:S66"/>
    <mergeCell ref="F67:S67"/>
    <mergeCell ref="F68:S68"/>
    <mergeCell ref="F69:S69"/>
    <mergeCell ref="A9:A11"/>
    <mergeCell ref="B9:B11"/>
    <mergeCell ref="C9:C11"/>
    <mergeCell ref="D9:D11"/>
    <mergeCell ref="E9:I10"/>
  </mergeCells>
  <dataValidations count="1">
    <dataValidation type="whole" allowBlank="1" showErrorMessage="1" errorTitle="TAHAP PENGUASAAN" error="SILA ISIKAN TAHAP PENGUASAAN YANG BETUL!" sqref="E12:AD65">
      <formula1>1</formula1>
      <formula2>6</formula2>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portrait" paperSize="9" scale="5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87"/>
  <sheetViews>
    <sheetView showGridLines="0" zoomScale="80" zoomScaleNormal="80" zoomScaleSheetLayoutView="100" zoomScalePageLayoutView="0" workbookViewId="0" topLeftCell="A13">
      <selection activeCell="E47" sqref="E47:F47"/>
    </sheetView>
  </sheetViews>
  <sheetFormatPr defaultColWidth="9.140625" defaultRowHeight="15" zeroHeight="1"/>
  <cols>
    <col min="1" max="1" width="3.7109375" style="1" customWidth="1"/>
    <col min="2" max="3" width="8.28125" style="43" customWidth="1"/>
    <col min="4" max="4" width="20.28125" style="43" customWidth="1"/>
    <col min="5" max="5" width="13.7109375" style="43" customWidth="1"/>
    <col min="6" max="6" width="94.7109375" style="43" customWidth="1"/>
    <col min="7" max="7" width="5.7109375" style="45" customWidth="1"/>
    <col min="8" max="8" width="12.57421875" style="46" hidden="1" customWidth="1"/>
    <col min="9" max="9" width="33.57421875" style="1" hidden="1" customWidth="1"/>
    <col min="10" max="11" width="12.57421875" style="1" hidden="1" customWidth="1"/>
    <col min="12" max="12" width="12.57421875" style="1" customWidth="1"/>
    <col min="13" max="13" width="5.8515625" style="1" customWidth="1"/>
    <col min="14" max="14" width="9.140625" style="1" bestFit="1" customWidth="1"/>
    <col min="15" max="16384" width="9.140625" style="1" customWidth="1"/>
  </cols>
  <sheetData>
    <row r="1" spans="1:8" s="42" customFormat="1" ht="21" customHeight="1">
      <c r="A1" s="47"/>
      <c r="B1" s="196" t="str">
        <f>'REKOD PRESTASI MURID'!$D$1</f>
        <v>SMK SUNGAI SIPUT</v>
      </c>
      <c r="C1" s="196"/>
      <c r="D1" s="196"/>
      <c r="E1" s="196"/>
      <c r="F1" s="196"/>
      <c r="G1" s="47"/>
      <c r="H1" s="46"/>
    </row>
    <row r="2" spans="1:8" s="42" customFormat="1" ht="21" customHeight="1">
      <c r="A2" s="47"/>
      <c r="B2" s="196" t="str">
        <f>'REKOD PRESTASI MURID'!$D$2</f>
        <v>KLANG, </v>
      </c>
      <c r="C2" s="196"/>
      <c r="D2" s="196"/>
      <c r="E2" s="196"/>
      <c r="F2" s="196"/>
      <c r="G2" s="47"/>
      <c r="H2" s="46"/>
    </row>
    <row r="3" spans="1:8" s="42" customFormat="1" ht="21" customHeight="1">
      <c r="A3" s="47"/>
      <c r="B3" s="196" t="str">
        <f>'REKOD PRESTASI MURID'!$D$3</f>
        <v>SELANGOR</v>
      </c>
      <c r="C3" s="196"/>
      <c r="D3" s="196"/>
      <c r="E3" s="196"/>
      <c r="F3" s="196"/>
      <c r="G3" s="47"/>
      <c r="H3" s="46"/>
    </row>
    <row r="4" spans="1:10" s="42" customFormat="1" ht="21" customHeight="1">
      <c r="A4" s="48"/>
      <c r="B4" s="197">
        <f>'REKOD PRESTASI MURID'!$D$4</f>
        <v>43740</v>
      </c>
      <c r="C4" s="197"/>
      <c r="D4" s="197"/>
      <c r="E4" s="197"/>
      <c r="F4" s="197"/>
      <c r="G4" s="48"/>
      <c r="H4" s="205" t="s">
        <v>14</v>
      </c>
      <c r="I4" s="205"/>
      <c r="J4" s="205"/>
    </row>
    <row r="5" spans="1:10" ht="16.5">
      <c r="A5" s="7"/>
      <c r="B5" s="7"/>
      <c r="C5" s="7"/>
      <c r="D5" s="7"/>
      <c r="E5" s="7"/>
      <c r="F5" s="7"/>
      <c r="G5" s="7"/>
      <c r="H5" s="49"/>
      <c r="I5" s="86"/>
      <c r="J5" s="86"/>
    </row>
    <row r="6" spans="1:10" ht="18.75">
      <c r="A6" s="7"/>
      <c r="B6" s="50" t="str">
        <f>'REKOD PRESTASI MURID'!$A$7</f>
        <v>PENDIDIKAN SENI VISUAL</v>
      </c>
      <c r="C6" s="7"/>
      <c r="D6" s="7"/>
      <c r="E6" s="7"/>
      <c r="F6" s="7"/>
      <c r="G6" s="7"/>
      <c r="H6" s="49"/>
      <c r="I6" s="87">
        <v>1</v>
      </c>
      <c r="J6" s="86"/>
    </row>
    <row r="7" spans="1:11" ht="16.5">
      <c r="A7" s="7"/>
      <c r="B7" s="7"/>
      <c r="C7" s="7"/>
      <c r="D7" s="7"/>
      <c r="E7" s="7"/>
      <c r="F7" s="7"/>
      <c r="G7" s="7"/>
      <c r="H7" s="51">
        <v>1</v>
      </c>
      <c r="I7" s="51" t="str">
        <f>'REKOD PRESTASI MURID'!B12</f>
        <v>AHMAD SHAZLAN BIN SULAIMAN</v>
      </c>
      <c r="J7" s="51" t="str">
        <f aca="true" t="shared" si="0" ref="J7:J24">IF(I7=0,"",H7&amp;"  "&amp;I7)</f>
        <v>1  AHMAD SHAZLAN BIN SULAIMAN</v>
      </c>
      <c r="K7" s="1">
        <f>'REKOD PRESTASI MURID'!AI12</f>
        <v>2</v>
      </c>
    </row>
    <row r="8" spans="1:11" ht="16.5">
      <c r="A8" s="7"/>
      <c r="B8" s="198" t="s">
        <v>15</v>
      </c>
      <c r="C8" s="199"/>
      <c r="D8" s="52" t="str">
        <f>VLOOKUP($I$6,H7:J69,2)</f>
        <v>AHMAD SHAZLAN BIN SULAIMAN</v>
      </c>
      <c r="E8" s="53"/>
      <c r="F8" s="18"/>
      <c r="G8" s="7"/>
      <c r="H8" s="51">
        <v>2</v>
      </c>
      <c r="I8" s="51" t="str">
        <f>'REKOD PRESTASI MURID'!B13</f>
        <v>SITI ROKIAH BINTI ALI</v>
      </c>
      <c r="J8" s="51" t="str">
        <f t="shared" si="0"/>
        <v>2  SITI ROKIAH BINTI ALI</v>
      </c>
      <c r="K8" s="1" t="str">
        <f>'REKOD PRESTASI MURID'!I6</f>
        <v>Pentaksiran Pertengahan Tahun</v>
      </c>
    </row>
    <row r="9" spans="1:11" ht="16.5">
      <c r="A9" s="7"/>
      <c r="B9" s="201" t="s">
        <v>16</v>
      </c>
      <c r="C9" s="202"/>
      <c r="D9" s="56">
        <f>VLOOKUP($I$6,'REKOD PRESTASI MURID'!$A$12:$D$65,3)</f>
        <v>123356789413</v>
      </c>
      <c r="E9" s="57"/>
      <c r="F9" s="18"/>
      <c r="G9" s="7"/>
      <c r="H9" s="51">
        <v>3</v>
      </c>
      <c r="I9" s="51" t="str">
        <f>'REKOD PRESTASI MURID'!B14</f>
        <v>MOHD RAMLI BIN SHUKRI</v>
      </c>
      <c r="J9" s="51" t="str">
        <f t="shared" si="0"/>
        <v>3  MOHD RAMLI BIN SHUKRI</v>
      </c>
      <c r="K9" s="1" t="str">
        <f>'REKOD PRESTASI MURID'!I7</f>
        <v>Pentaksiran Akhir tahun</v>
      </c>
    </row>
    <row r="10" spans="1:10" ht="16.5">
      <c r="A10" s="7"/>
      <c r="B10" s="201" t="s">
        <v>17</v>
      </c>
      <c r="C10" s="202"/>
      <c r="D10" s="58" t="str">
        <f>VLOOKUP($I$6,'REKOD PRESTASI MURID'!$A$12:$D$65,4)</f>
        <v>L</v>
      </c>
      <c r="E10" s="59"/>
      <c r="F10" s="18"/>
      <c r="G10" s="7"/>
      <c r="H10" s="51">
        <v>4</v>
      </c>
      <c r="I10" s="51" t="str">
        <f>'REKOD PRESTASI MURID'!B15</f>
        <v>NORAINI BINTI KASIM</v>
      </c>
      <c r="J10" s="51" t="str">
        <f t="shared" si="0"/>
        <v>4  NORAINI BINTI KASIM</v>
      </c>
    </row>
    <row r="11" spans="1:10" ht="16.5">
      <c r="A11" s="7"/>
      <c r="B11" s="201" t="s">
        <v>101</v>
      </c>
      <c r="C11" s="202"/>
      <c r="D11" s="58" t="str">
        <f>'REKOD PRESTASI MURID'!D7</f>
        <v>4 DINAMIK</v>
      </c>
      <c r="E11" s="59"/>
      <c r="F11" s="18"/>
      <c r="G11" s="7"/>
      <c r="H11" s="51">
        <v>5</v>
      </c>
      <c r="I11" s="51" t="str">
        <f>'REKOD PRESTASI MURID'!B16</f>
        <v>ADY BIN OMAR</v>
      </c>
      <c r="J11" s="51" t="str">
        <f t="shared" si="0"/>
        <v>5  ADY BIN OMAR</v>
      </c>
    </row>
    <row r="12" spans="1:11" ht="16.5">
      <c r="A12" s="7"/>
      <c r="B12" s="54" t="s">
        <v>19</v>
      </c>
      <c r="C12" s="55"/>
      <c r="D12" s="58" t="str">
        <f>'REKOD PRESTASI MURID'!$D$6</f>
        <v>PN. LATIPAH BINTI IDERIS</v>
      </c>
      <c r="E12" s="59"/>
      <c r="F12" s="18"/>
      <c r="G12" s="7"/>
      <c r="H12" s="51">
        <v>6</v>
      </c>
      <c r="I12" s="51" t="str">
        <f>'REKOD PRESTASI MURID'!B17</f>
        <v>ABDUL HAKIM BIN KAMARUZAMAN</v>
      </c>
      <c r="J12" s="51" t="str">
        <f t="shared" si="0"/>
        <v>6  ABDUL HAKIM BIN KAMARUZAMAN</v>
      </c>
      <c r="K12" s="84"/>
    </row>
    <row r="13" spans="1:10" ht="16.5">
      <c r="A13" s="7"/>
      <c r="B13" s="203" t="s">
        <v>20</v>
      </c>
      <c r="C13" s="204"/>
      <c r="D13" s="142">
        <f>B4</f>
        <v>43740</v>
      </c>
      <c r="E13" s="60"/>
      <c r="F13" s="18"/>
      <c r="G13" s="7"/>
      <c r="H13" s="51">
        <v>7</v>
      </c>
      <c r="I13" s="51" t="str">
        <f>'REKOD PRESTASI MURID'!B18</f>
        <v>MURID 7</v>
      </c>
      <c r="J13" s="51" t="str">
        <f t="shared" si="0"/>
        <v>7  MURID 7</v>
      </c>
    </row>
    <row r="14" spans="1:10" ht="16.5">
      <c r="A14" s="7"/>
      <c r="B14" s="18"/>
      <c r="C14" s="18"/>
      <c r="D14" s="18"/>
      <c r="E14" s="61"/>
      <c r="F14" s="18"/>
      <c r="G14" s="7"/>
      <c r="H14" s="51">
        <v>8</v>
      </c>
      <c r="I14" s="51" t="str">
        <f>'REKOD PRESTASI MURID'!B19</f>
        <v>MURID 8</v>
      </c>
      <c r="J14" s="51" t="str">
        <f t="shared" si="0"/>
        <v>8  MURID 8</v>
      </c>
    </row>
    <row r="15" spans="1:10" ht="22.5" customHeight="1">
      <c r="A15" s="7"/>
      <c r="B15" s="208" t="s">
        <v>21</v>
      </c>
      <c r="C15" s="208"/>
      <c r="D15" s="208"/>
      <c r="E15" s="218">
        <f>IF(K7=1,"",VLOOKUP($I$6,'REKOD PRESTASI MURID'!$A$12:$AD$65,30))</f>
        <v>2</v>
      </c>
      <c r="F15" s="206" t="str">
        <f>UPPER(IF(K7=1,K8,K9))</f>
        <v>PENTAKSIRAN AKHIR TAHUN</v>
      </c>
      <c r="G15" s="7"/>
      <c r="H15" s="51">
        <v>9</v>
      </c>
      <c r="I15" s="51" t="str">
        <f>'REKOD PRESTASI MURID'!B20</f>
        <v>MURID 9</v>
      </c>
      <c r="J15" s="51" t="str">
        <f t="shared" si="0"/>
        <v>9  MURID 9</v>
      </c>
    </row>
    <row r="16" spans="1:10" ht="22.5" customHeight="1">
      <c r="A16" s="7"/>
      <c r="B16" s="209"/>
      <c r="C16" s="209"/>
      <c r="D16" s="209"/>
      <c r="E16" s="218"/>
      <c r="F16" s="207"/>
      <c r="G16" s="7"/>
      <c r="H16" s="51">
        <v>10</v>
      </c>
      <c r="I16" s="51" t="str">
        <f>'REKOD PRESTASI MURID'!B21</f>
        <v>MURID 10</v>
      </c>
      <c r="J16" s="51" t="str">
        <f t="shared" si="0"/>
        <v>10  MURID 10</v>
      </c>
    </row>
    <row r="17" spans="1:10" ht="67.5" customHeight="1">
      <c r="A17" s="7"/>
      <c r="B17" s="216" t="s">
        <v>22</v>
      </c>
      <c r="C17" s="216"/>
      <c r="D17" s="217"/>
      <c r="E17" s="219" t="str">
        <f>IF(E15="","Tahap Penguasaan Keseluruhan hanya dilaporkan pada pentaksiran akhir tahun sahaja",VLOOKUP(E15,'DATA PERNYATAAN TAHAP PGUASAAN '!A204:B209,2))</f>
        <v>Menjelaskan   sejarah,   definisi,   prinsip,   jenis,  ciri   serta   media,   teknik  dan  proses  dalam bidang seni visual.</v>
      </c>
      <c r="F17" s="220"/>
      <c r="G17" s="7"/>
      <c r="H17" s="51">
        <v>11</v>
      </c>
      <c r="I17" s="51" t="str">
        <f>'REKOD PRESTASI MURID'!B22</f>
        <v>MURID 11</v>
      </c>
      <c r="J17" s="51" t="str">
        <f t="shared" si="0"/>
        <v>11  MURID 11</v>
      </c>
    </row>
    <row r="18" spans="1:10" ht="16.5">
      <c r="A18" s="7"/>
      <c r="B18" s="6"/>
      <c r="C18" s="6"/>
      <c r="D18" s="6"/>
      <c r="E18" s="6"/>
      <c r="F18" s="6"/>
      <c r="G18" s="7"/>
      <c r="H18" s="51">
        <v>12</v>
      </c>
      <c r="I18" s="51" t="str">
        <f>'REKOD PRESTASI MURID'!B23</f>
        <v>MURID 12</v>
      </c>
      <c r="J18" s="51" t="str">
        <f t="shared" si="0"/>
        <v>12  MURID 12</v>
      </c>
    </row>
    <row r="19" spans="1:10" ht="40.5" customHeight="1">
      <c r="A19" s="7"/>
      <c r="B19" s="221" t="s">
        <v>4</v>
      </c>
      <c r="C19" s="221"/>
      <c r="D19" s="62" t="s">
        <v>79</v>
      </c>
      <c r="E19" s="63" t="s">
        <v>23</v>
      </c>
      <c r="F19" s="64" t="s">
        <v>24</v>
      </c>
      <c r="G19" s="7"/>
      <c r="H19" s="51">
        <v>13</v>
      </c>
      <c r="I19" s="51" t="str">
        <f>'REKOD PRESTASI MURID'!B24</f>
        <v>MURID 13</v>
      </c>
      <c r="J19" s="51" t="str">
        <f t="shared" si="0"/>
        <v>13  MURID 13</v>
      </c>
    </row>
    <row r="20" spans="1:10" ht="84.75" customHeight="1">
      <c r="A20" s="7"/>
      <c r="B20" s="210" t="s">
        <v>81</v>
      </c>
      <c r="C20" s="211"/>
      <c r="D20" s="65" t="str">
        <f>'REKOD PRESTASI MURID'!$E$11</f>
        <v>Sejarah dan Apresiasi Seni Visual</v>
      </c>
      <c r="E20" s="66">
        <f>VLOOKUP($I$6,'REKOD PRESTASI MURID'!$A$12:$AD$65,5)</f>
        <v>1</v>
      </c>
      <c r="F20" s="67" t="str">
        <f>VLOOKUP(E20,'DATA PERNYATAAN TAHAP PGUASAAN '!A4:B9,2)</f>
        <v>Mengenal pasti alat kebesaran dan perhiasan diraja dalam bidang Sejarah dan Apresiasi Seni Visual.</v>
      </c>
      <c r="G20" s="7"/>
      <c r="H20" s="51">
        <v>14</v>
      </c>
      <c r="I20" s="51" t="str">
        <f>'REKOD PRESTASI MURID'!B25</f>
        <v>MURID 14</v>
      </c>
      <c r="J20" s="51" t="str">
        <f t="shared" si="0"/>
        <v>14  MURID 14</v>
      </c>
    </row>
    <row r="21" spans="1:10" ht="84.75" customHeight="1">
      <c r="A21" s="7"/>
      <c r="B21" s="212"/>
      <c r="C21" s="213"/>
      <c r="D21" s="65" t="str">
        <f>'REKOD PRESTASI MURID'!$F$11</f>
        <v>Seni Halus</v>
      </c>
      <c r="E21" s="66">
        <f>VLOOKUP($I$6,'REKOD PRESTASI MURID'!$A$12:$AD$65,6)</f>
        <v>2</v>
      </c>
      <c r="F21" s="67" t="str">
        <f>VLOOKUP(E21,'DATA PERNYATAAN TAHAP PGUASAAN '!A12:B17,2)</f>
        <v>Menjelaskan aliran, gaya, pelukis dan karya seni lukisan, seni catan dan seni cetakan Barat berdasarkan abad pilihan.</v>
      </c>
      <c r="G21" s="7"/>
      <c r="H21" s="51">
        <v>15</v>
      </c>
      <c r="I21" s="51" t="str">
        <f>'REKOD PRESTASI MURID'!B26</f>
        <v>MURID 15</v>
      </c>
      <c r="J21" s="51" t="str">
        <f t="shared" si="0"/>
        <v>15  MURID 15</v>
      </c>
    </row>
    <row r="22" spans="1:10" ht="84.75" customHeight="1">
      <c r="A22" s="7"/>
      <c r="B22" s="212"/>
      <c r="C22" s="213"/>
      <c r="D22" s="65" t="str">
        <f>'REKOD PRESTASI MURID'!$G$11</f>
        <v>Reka Bentuk</v>
      </c>
      <c r="E22" s="66">
        <f>VLOOKUP($I$6,'REKOD PRESTASI MURID'!$A$12:$AD$65,7)</f>
        <v>3</v>
      </c>
      <c r="F22" s="67" t="str">
        <f>VLOOKUP(E22,'DATA PERNYATAAN TAHAP PGUASAAN '!A20:B25,2)</f>
        <v>Mengaplikasikan pengetahuan dan kefahaman untuk membuat penerokaan untuk menghasilkan model reka bentuk landskap dan hiasan dalaman melalui penggunaan alatan, bahan dan proses.</v>
      </c>
      <c r="G22" s="7"/>
      <c r="H22" s="51">
        <v>16</v>
      </c>
      <c r="I22" s="51" t="str">
        <f>'REKOD PRESTASI MURID'!B27</f>
        <v>MURID 16</v>
      </c>
      <c r="J22" s="51" t="str">
        <f t="shared" si="0"/>
        <v>16  MURID 16</v>
      </c>
    </row>
    <row r="23" spans="1:10" ht="84.75" customHeight="1">
      <c r="A23" s="7"/>
      <c r="B23" s="212"/>
      <c r="C23" s="213"/>
      <c r="D23" s="65" t="str">
        <f>'REKOD PRESTASI MURID'!$H$11</f>
        <v>Seni Kraf</v>
      </c>
      <c r="E23" s="66">
        <f>VLOOKUP($I$6,'REKOD PRESTASI MURID'!$A$12:$AD$65,8)</f>
        <v>4</v>
      </c>
      <c r="F23" s="67" t="str">
        <f>VLOOKUP(E23,'DATA PERNYATAAN TAHAP PGUASAAN '!A28:B33,2)</f>
        <v>Menganalisis hasil eksperimentasi serta penerokaan terhadap seni ukiran dalam penghasilan produk seni.</v>
      </c>
      <c r="G23" s="7"/>
      <c r="H23" s="51">
        <v>17</v>
      </c>
      <c r="I23" s="51" t="str">
        <f>'REKOD PRESTASI MURID'!B28</f>
        <v>MURID 17</v>
      </c>
      <c r="J23" s="51" t="str">
        <f t="shared" si="0"/>
        <v>17  MURID 17</v>
      </c>
    </row>
    <row r="24" spans="1:10" ht="84.75" customHeight="1">
      <c r="A24" s="7"/>
      <c r="B24" s="214"/>
      <c r="C24" s="215"/>
      <c r="D24" s="65" t="str">
        <f>'REKOD PRESTASI MURID'!$I$11</f>
        <v>Komunikasi Visual</v>
      </c>
      <c r="E24" s="66">
        <f>VLOOKUP($I$6,'REKOD PRESTASI MURID'!$A$12:$AD$65,9)</f>
        <v>4</v>
      </c>
      <c r="F24" s="67" t="str">
        <f>VLOOKUP(E24,'DATA PERNYATAAN TAHAP PGUASAAN '!A36:B41,2)</f>
        <v>Menganalisis hasil penerokaan terhadap ilustrasi dan genre fotografi dalam penghasilan karya Seni Reka Grafik serta Seni Foto.</v>
      </c>
      <c r="G24" s="7"/>
      <c r="H24" s="51">
        <v>18</v>
      </c>
      <c r="I24" s="51" t="str">
        <f>'REKOD PRESTASI MURID'!B29</f>
        <v>MURID 18</v>
      </c>
      <c r="J24" s="51" t="str">
        <f t="shared" si="0"/>
        <v>18  MURID 18</v>
      </c>
    </row>
    <row r="25" spans="1:10" ht="40.5" customHeight="1" hidden="1">
      <c r="A25" s="7"/>
      <c r="B25" s="172"/>
      <c r="C25" s="173"/>
      <c r="D25" s="65">
        <f>'REKOD PRESTASI MURID'!$J$11</f>
        <v>6</v>
      </c>
      <c r="E25" s="66">
        <f>VLOOKUP($I$6,'REKOD PRESTASI MURID'!$A$12:$AD$65,10)</f>
        <v>0</v>
      </c>
      <c r="F25" s="67" t="e">
        <f>VLOOKUP(E25,'DATA PERNYATAAN TAHAP PGUASAAN '!A44:B49,2)</f>
        <v>#N/A</v>
      </c>
      <c r="G25" s="7"/>
      <c r="H25" s="51">
        <v>19</v>
      </c>
      <c r="I25" s="51" t="str">
        <f>'REKOD PRESTASI MURID'!B30</f>
        <v>MURID 19</v>
      </c>
      <c r="J25" s="51" t="str">
        <f aca="true" t="shared" si="1" ref="J25:J30">IF(I25=0,"",H25&amp;"  "&amp;I25)</f>
        <v>19  MURID 19</v>
      </c>
    </row>
    <row r="26" spans="1:10" ht="40.5" customHeight="1" hidden="1">
      <c r="A26" s="7"/>
      <c r="B26" s="172"/>
      <c r="C26" s="173"/>
      <c r="D26" s="65">
        <f>'REKOD PRESTASI MURID'!$K$11</f>
        <v>7</v>
      </c>
      <c r="E26" s="66">
        <f>VLOOKUP($I$6,'REKOD PRESTASI MURID'!$A$12:$AD$65,11)</f>
        <v>0</v>
      </c>
      <c r="F26" s="67" t="e">
        <f>VLOOKUP(E26,'DATA PERNYATAAN TAHAP PGUASAAN '!A52:B57,2)</f>
        <v>#N/A</v>
      </c>
      <c r="G26" s="7"/>
      <c r="H26" s="51">
        <v>20</v>
      </c>
      <c r="I26" s="51" t="str">
        <f>'REKOD PRESTASI MURID'!B31</f>
        <v>MURID 20</v>
      </c>
      <c r="J26" s="51" t="str">
        <f t="shared" si="1"/>
        <v>20  MURID 20</v>
      </c>
    </row>
    <row r="27" spans="1:10" ht="40.5" customHeight="1" hidden="1">
      <c r="A27" s="7"/>
      <c r="B27" s="172"/>
      <c r="C27" s="173"/>
      <c r="D27" s="65">
        <f>'REKOD PRESTASI MURID'!$L$11</f>
        <v>8</v>
      </c>
      <c r="E27" s="66">
        <f>VLOOKUP($I$6,'REKOD PRESTASI MURID'!$A$12:$AD$65,12)</f>
        <v>0</v>
      </c>
      <c r="F27" s="67" t="e">
        <f>VLOOKUP(E27,'DATA PERNYATAAN TAHAP PGUASAAN '!A60:B65,2)</f>
        <v>#N/A</v>
      </c>
      <c r="G27" s="7"/>
      <c r="H27" s="51">
        <v>21</v>
      </c>
      <c r="I27" s="51" t="str">
        <f>'REKOD PRESTASI MURID'!B32</f>
        <v>MURID 21</v>
      </c>
      <c r="J27" s="51" t="str">
        <f t="shared" si="1"/>
        <v>21  MURID 21</v>
      </c>
    </row>
    <row r="28" spans="1:10" ht="40.5" customHeight="1" hidden="1">
      <c r="A28" s="7"/>
      <c r="B28" s="172"/>
      <c r="C28" s="173"/>
      <c r="D28" s="65">
        <f>'REKOD PRESTASI MURID'!$M$11</f>
        <v>9</v>
      </c>
      <c r="E28" s="66">
        <f>VLOOKUP($I$6,'REKOD PRESTASI MURID'!$A$12:$AD$65,13)</f>
        <v>0</v>
      </c>
      <c r="F28" s="67" t="e">
        <f>VLOOKUP(E28,'DATA PERNYATAAN TAHAP PGUASAAN '!A68:B73,2)</f>
        <v>#N/A</v>
      </c>
      <c r="G28" s="7"/>
      <c r="H28" s="51">
        <v>22</v>
      </c>
      <c r="I28" s="51" t="str">
        <f>'REKOD PRESTASI MURID'!B33</f>
        <v>MURID 22</v>
      </c>
      <c r="J28" s="51" t="str">
        <f t="shared" si="1"/>
        <v>22  MURID 22</v>
      </c>
    </row>
    <row r="29" spans="1:10" ht="40.5" customHeight="1" hidden="1">
      <c r="A29" s="7"/>
      <c r="B29" s="172"/>
      <c r="C29" s="173"/>
      <c r="D29" s="65">
        <f>'REKOD PRESTASI MURID'!$N$11</f>
        <v>10</v>
      </c>
      <c r="E29" s="66">
        <f>VLOOKUP($I$6,'REKOD PRESTASI MURID'!$A$12:$AD$65,14)</f>
        <v>0</v>
      </c>
      <c r="F29" s="67" t="e">
        <f>VLOOKUP(E29,'DATA PERNYATAAN TAHAP PGUASAAN '!A76:B81,2)</f>
        <v>#N/A</v>
      </c>
      <c r="G29" s="7"/>
      <c r="H29" s="51">
        <v>23</v>
      </c>
      <c r="I29" s="51" t="str">
        <f>'REKOD PRESTASI MURID'!B34</f>
        <v>MURID 23</v>
      </c>
      <c r="J29" s="51" t="str">
        <f t="shared" si="1"/>
        <v>23  MURID 23</v>
      </c>
    </row>
    <row r="30" spans="1:10" ht="40.5" customHeight="1" hidden="1">
      <c r="A30" s="7"/>
      <c r="B30" s="172"/>
      <c r="C30" s="173"/>
      <c r="D30" s="65">
        <f>'REKOD PRESTASI MURID'!$O$11</f>
        <v>11</v>
      </c>
      <c r="E30" s="66">
        <f>VLOOKUP($I$6,'REKOD PRESTASI MURID'!$A$12:$AD$65,15)</f>
        <v>0</v>
      </c>
      <c r="F30" s="67" t="e">
        <f>VLOOKUP(E30,'DATA PERNYATAAN TAHAP PGUASAAN '!A84:B89,2)</f>
        <v>#N/A</v>
      </c>
      <c r="G30" s="7"/>
      <c r="H30" s="51">
        <v>24</v>
      </c>
      <c r="I30" s="51" t="str">
        <f>'REKOD PRESTASI MURID'!B35</f>
        <v>MURID 24</v>
      </c>
      <c r="J30" s="51" t="str">
        <f t="shared" si="1"/>
        <v>24  MURID 24</v>
      </c>
    </row>
    <row r="31" spans="1:10" ht="40.5" customHeight="1" hidden="1">
      <c r="A31" s="7"/>
      <c r="B31" s="174"/>
      <c r="C31" s="175"/>
      <c r="D31" s="65">
        <f>'REKOD PRESTASI MURID'!$P$11</f>
        <v>12</v>
      </c>
      <c r="E31" s="66">
        <f>VLOOKUP($I$6,'REKOD PRESTASI MURID'!$A$12:$AD$65,16)</f>
        <v>0</v>
      </c>
      <c r="F31" s="67" t="e">
        <f>VLOOKUP(E31,'DATA PERNYATAAN TAHAP PGUASAAN '!A92:B97,2)</f>
        <v>#N/A</v>
      </c>
      <c r="G31" s="7"/>
      <c r="H31" s="51">
        <v>25</v>
      </c>
      <c r="I31" s="51" t="str">
        <f>'REKOD PRESTASI MURID'!B36</f>
        <v>MURID 25</v>
      </c>
      <c r="J31" s="51" t="str">
        <f aca="true" t="shared" si="2" ref="J31:J63">IF(I31=0,"",H31&amp;"  "&amp;I31)</f>
        <v>25  MURID 25</v>
      </c>
    </row>
    <row r="32" spans="1:10" ht="16.5" hidden="1">
      <c r="A32" s="7"/>
      <c r="B32" s="68"/>
      <c r="C32" s="69"/>
      <c r="D32" s="65">
        <f>'REKOD PRESTASI MURID'!Q$11</f>
        <v>0</v>
      </c>
      <c r="E32" s="66">
        <f>VLOOKUP($I$6,'REKOD PRESTASI MURID'!$A$12:$AD$65,17)</f>
        <v>0</v>
      </c>
      <c r="F32" s="67" t="e">
        <f>VLOOKUP(E32,'DATA PERNYATAAN TAHAP PGUASAAN '!A100:B105,2)</f>
        <v>#N/A</v>
      </c>
      <c r="G32" s="7"/>
      <c r="H32" s="51">
        <v>26</v>
      </c>
      <c r="I32" s="51" t="str">
        <f>'REKOD PRESTASI MURID'!B37</f>
        <v>MURID 26</v>
      </c>
      <c r="J32" s="51" t="str">
        <f t="shared" si="2"/>
        <v>26  MURID 26</v>
      </c>
    </row>
    <row r="33" spans="1:10" ht="16.5" hidden="1">
      <c r="A33" s="7"/>
      <c r="B33" s="68"/>
      <c r="C33" s="69"/>
      <c r="D33" s="65">
        <f>'REKOD PRESTASI MURID'!$R$11</f>
        <v>0</v>
      </c>
      <c r="E33" s="66">
        <f>VLOOKUP($I$6,'REKOD PRESTASI MURID'!$A$12:$AD$65,18)</f>
        <v>0</v>
      </c>
      <c r="F33" s="67" t="e">
        <f>VLOOKUP(E33,'DATA PERNYATAAN TAHAP PGUASAAN '!A108:B113,2)</f>
        <v>#N/A</v>
      </c>
      <c r="G33" s="7"/>
      <c r="H33" s="51">
        <v>27</v>
      </c>
      <c r="I33" s="51" t="str">
        <f>'REKOD PRESTASI MURID'!B38</f>
        <v>MURID 27</v>
      </c>
      <c r="J33" s="51" t="str">
        <f t="shared" si="2"/>
        <v>27  MURID 27</v>
      </c>
    </row>
    <row r="34" spans="1:10" ht="16.5" hidden="1">
      <c r="A34" s="7"/>
      <c r="B34" s="68"/>
      <c r="C34" s="69"/>
      <c r="D34" s="65">
        <f>'REKOD PRESTASI MURID'!$S$11</f>
        <v>0</v>
      </c>
      <c r="E34" s="66">
        <f>VLOOKUP($I$6,'REKOD PRESTASI MURID'!$A$12:$AD$65,19)</f>
        <v>0</v>
      </c>
      <c r="F34" s="67" t="e">
        <f>VLOOKUP(E34,'DATA PERNYATAAN TAHAP PGUASAAN '!A116:B121,2)</f>
        <v>#N/A</v>
      </c>
      <c r="G34" s="7"/>
      <c r="H34" s="51">
        <v>28</v>
      </c>
      <c r="I34" s="51" t="str">
        <f>'REKOD PRESTASI MURID'!B39</f>
        <v>MURID 28</v>
      </c>
      <c r="J34" s="51" t="str">
        <f t="shared" si="2"/>
        <v>28  MURID 28</v>
      </c>
    </row>
    <row r="35" spans="1:10" ht="16.5" hidden="1">
      <c r="A35" s="7"/>
      <c r="B35" s="68"/>
      <c r="C35" s="69"/>
      <c r="D35" s="65">
        <f>'REKOD PRESTASI MURID'!$T$11</f>
        <v>0</v>
      </c>
      <c r="E35" s="66">
        <f>VLOOKUP($I$6,'REKOD PRESTASI MURID'!$A$12:$AD$65,20)</f>
        <v>0</v>
      </c>
      <c r="F35" s="67" t="e">
        <f>VLOOKUP(E35,'DATA PERNYATAAN TAHAP PGUASAAN '!A124:B129,2)</f>
        <v>#N/A</v>
      </c>
      <c r="G35" s="7"/>
      <c r="H35" s="51">
        <v>29</v>
      </c>
      <c r="I35" s="51" t="str">
        <f>'REKOD PRESTASI MURID'!B40</f>
        <v>MURID 29</v>
      </c>
      <c r="J35" s="51" t="str">
        <f t="shared" si="2"/>
        <v>29  MURID 29</v>
      </c>
    </row>
    <row r="36" spans="1:10" ht="16.5" hidden="1">
      <c r="A36" s="7"/>
      <c r="B36" s="68"/>
      <c r="C36" s="69"/>
      <c r="D36" s="65">
        <f>'REKOD PRESTASI MURID'!$U$11</f>
        <v>0</v>
      </c>
      <c r="E36" s="66">
        <f>VLOOKUP($I$6,'REKOD PRESTASI MURID'!$A$12:$AD$65,21)</f>
        <v>0</v>
      </c>
      <c r="F36" s="67" t="e">
        <f>VLOOKUP(E36,'DATA PERNYATAAN TAHAP PGUASAAN '!A132:B137,2)</f>
        <v>#N/A</v>
      </c>
      <c r="G36" s="7"/>
      <c r="H36" s="51">
        <v>30</v>
      </c>
      <c r="I36" s="51" t="str">
        <f>'REKOD PRESTASI MURID'!B41</f>
        <v>MURID 30</v>
      </c>
      <c r="J36" s="51" t="str">
        <f t="shared" si="2"/>
        <v>30  MURID 30</v>
      </c>
    </row>
    <row r="37" spans="1:10" ht="16.5" hidden="1">
      <c r="A37" s="7"/>
      <c r="B37" s="68"/>
      <c r="C37" s="69"/>
      <c r="D37" s="65">
        <f>'REKOD PRESTASI MURID'!$V$11</f>
        <v>0</v>
      </c>
      <c r="E37" s="66">
        <f>VLOOKUP($I$6,'REKOD PRESTASI MURID'!$A$12:$AD$65,22)</f>
        <v>0</v>
      </c>
      <c r="F37" s="67" t="e">
        <f>VLOOKUP(E37,'DATA PERNYATAAN TAHAP PGUASAAN '!A140:B145,2)</f>
        <v>#N/A</v>
      </c>
      <c r="G37" s="7"/>
      <c r="H37" s="51">
        <v>31</v>
      </c>
      <c r="I37" s="51">
        <f>'REKOD PRESTASI MURID'!B42</f>
        <v>0</v>
      </c>
      <c r="J37" s="51">
        <f t="shared" si="2"/>
      </c>
    </row>
    <row r="38" spans="1:10" ht="16.5" hidden="1">
      <c r="A38" s="7"/>
      <c r="B38" s="68"/>
      <c r="C38" s="69"/>
      <c r="D38" s="65">
        <f>'REKOD PRESTASI MURID'!$W$11</f>
        <v>0</v>
      </c>
      <c r="E38" s="66">
        <f>VLOOKUP($I$6,'REKOD PRESTASI MURID'!$A$12:$AD$65,23)</f>
        <v>0</v>
      </c>
      <c r="F38" s="67" t="e">
        <f>VLOOKUP(E38,'DATA PERNYATAAN TAHAP PGUASAAN '!A148:B153,2)</f>
        <v>#N/A</v>
      </c>
      <c r="G38" s="7"/>
      <c r="H38" s="51">
        <v>32</v>
      </c>
      <c r="I38" s="51">
        <f>'REKOD PRESTASI MURID'!B43</f>
        <v>0</v>
      </c>
      <c r="J38" s="51">
        <f t="shared" si="2"/>
      </c>
    </row>
    <row r="39" spans="1:10" ht="16.5" hidden="1">
      <c r="A39" s="7"/>
      <c r="B39" s="68"/>
      <c r="C39" s="69"/>
      <c r="D39" s="65">
        <f>'REKOD PRESTASI MURID'!$X$11</f>
        <v>0</v>
      </c>
      <c r="E39" s="66">
        <f>VLOOKUP($I$6,'REKOD PRESTASI MURID'!$A$12:$AD$65,24)</f>
        <v>0</v>
      </c>
      <c r="F39" s="67" t="e">
        <f>VLOOKUP(E39,'DATA PERNYATAAN TAHAP PGUASAAN '!A156:B161,2)</f>
        <v>#N/A</v>
      </c>
      <c r="G39" s="7"/>
      <c r="H39" s="51">
        <v>33</v>
      </c>
      <c r="I39" s="51">
        <f>'REKOD PRESTASI MURID'!B44</f>
        <v>0</v>
      </c>
      <c r="J39" s="51">
        <f t="shared" si="2"/>
      </c>
    </row>
    <row r="40" spans="1:10" ht="16.5" hidden="1">
      <c r="A40" s="7"/>
      <c r="B40" s="68"/>
      <c r="C40" s="69"/>
      <c r="D40" s="65">
        <f>'REKOD PRESTASI MURID'!$Y$11</f>
        <v>0</v>
      </c>
      <c r="E40" s="66">
        <f>VLOOKUP($I$6,'REKOD PRESTASI MURID'!$A$12:$AD$65,25)</f>
        <v>0</v>
      </c>
      <c r="F40" s="67" t="e">
        <f>VLOOKUP(E40,'DATA PERNYATAAN TAHAP PGUASAAN '!A164:B169,2)</f>
        <v>#N/A</v>
      </c>
      <c r="G40" s="7"/>
      <c r="H40" s="51">
        <v>34</v>
      </c>
      <c r="I40" s="51">
        <f>'REKOD PRESTASI MURID'!B45</f>
        <v>0</v>
      </c>
      <c r="J40" s="51">
        <f t="shared" si="2"/>
      </c>
    </row>
    <row r="41" spans="1:10" ht="16.5" hidden="1">
      <c r="A41" s="7"/>
      <c r="B41" s="68"/>
      <c r="C41" s="69"/>
      <c r="D41" s="65">
        <f>'REKOD PRESTASI MURID'!$Z$11</f>
        <v>0</v>
      </c>
      <c r="E41" s="66">
        <f>VLOOKUP($I$6,'REKOD PRESTASI MURID'!$A$12:$AD$65,26)</f>
        <v>0</v>
      </c>
      <c r="F41" s="67" t="e">
        <f>VLOOKUP(E41,'DATA PERNYATAAN TAHAP PGUASAAN '!A172:B177,2)</f>
        <v>#N/A</v>
      </c>
      <c r="G41" s="7"/>
      <c r="H41" s="51">
        <v>35</v>
      </c>
      <c r="I41" s="51">
        <f>'REKOD PRESTASI MURID'!B46</f>
        <v>0</v>
      </c>
      <c r="J41" s="51">
        <f t="shared" si="2"/>
      </c>
    </row>
    <row r="42" spans="1:10" ht="16.5" hidden="1">
      <c r="A42" s="7"/>
      <c r="B42" s="68"/>
      <c r="C42" s="69"/>
      <c r="D42" s="65">
        <f>'REKOD PRESTASI MURID'!$AA$11</f>
        <v>0</v>
      </c>
      <c r="E42" s="66">
        <f>VLOOKUP($I$6,'REKOD PRESTASI MURID'!$A$12:$AD$65,27)</f>
        <v>0</v>
      </c>
      <c r="F42" s="67" t="e">
        <f>VLOOKUP(E42,'DATA PERNYATAAN TAHAP PGUASAAN '!A180:B185,2)</f>
        <v>#N/A</v>
      </c>
      <c r="G42" s="7"/>
      <c r="H42" s="51">
        <v>36</v>
      </c>
      <c r="I42" s="51">
        <f>'REKOD PRESTASI MURID'!B47</f>
        <v>0</v>
      </c>
      <c r="J42" s="51">
        <f t="shared" si="2"/>
      </c>
    </row>
    <row r="43" spans="1:10" ht="16.5" hidden="1">
      <c r="A43" s="7"/>
      <c r="B43" s="68"/>
      <c r="C43" s="69"/>
      <c r="D43" s="65">
        <f>'REKOD PRESTASI MURID'!$AB$11</f>
        <v>0</v>
      </c>
      <c r="E43" s="66">
        <f>VLOOKUP($I$6,'REKOD PRESTASI MURID'!$A$12:$AD$65,28)</f>
        <v>0</v>
      </c>
      <c r="F43" s="67" t="e">
        <f>VLOOKUP(E43,'DATA PERNYATAAN TAHAP PGUASAAN '!A188:B193,2)</f>
        <v>#N/A</v>
      </c>
      <c r="G43" s="7"/>
      <c r="H43" s="51">
        <v>37</v>
      </c>
      <c r="I43" s="51">
        <f>'REKOD PRESTASI MURID'!B48</f>
        <v>0</v>
      </c>
      <c r="J43" s="51">
        <f t="shared" si="2"/>
      </c>
    </row>
    <row r="44" spans="1:10" ht="16.5" hidden="1">
      <c r="A44" s="7"/>
      <c r="B44" s="70"/>
      <c r="C44" s="71"/>
      <c r="D44" s="65">
        <f>'REKOD PRESTASI MURID'!$AC$11</f>
        <v>0</v>
      </c>
      <c r="E44" s="66">
        <f>VLOOKUP($I$6,'REKOD PRESTASI MURID'!$A$12:$AD$65,29)</f>
        <v>0</v>
      </c>
      <c r="F44" s="67" t="e">
        <f>VLOOKUP(E44,'DATA PERNYATAAN TAHAP PGUASAAN '!A196:B201,2)</f>
        <v>#N/A</v>
      </c>
      <c r="G44" s="7"/>
      <c r="H44" s="51">
        <v>38</v>
      </c>
      <c r="I44" s="51">
        <f>'REKOD PRESTASI MURID'!B49</f>
        <v>0</v>
      </c>
      <c r="J44" s="51">
        <f t="shared" si="2"/>
      </c>
    </row>
    <row r="45" spans="1:10" s="43" customFormat="1" ht="18">
      <c r="A45" s="7"/>
      <c r="B45" s="72"/>
      <c r="C45" s="72"/>
      <c r="D45" s="73"/>
      <c r="E45" s="74"/>
      <c r="F45" s="75"/>
      <c r="G45" s="7"/>
      <c r="H45" s="51">
        <v>39</v>
      </c>
      <c r="I45" s="51">
        <f>'REKOD PRESTASI MURID'!B50</f>
        <v>0</v>
      </c>
      <c r="J45" s="51">
        <f t="shared" si="2"/>
      </c>
    </row>
    <row r="46" spans="1:10" s="43" customFormat="1" ht="21.75" customHeight="1">
      <c r="A46" s="76"/>
      <c r="B46" s="77"/>
      <c r="C46" s="77"/>
      <c r="D46" s="78"/>
      <c r="E46" s="79"/>
      <c r="F46" s="80"/>
      <c r="G46" s="76"/>
      <c r="H46" s="51">
        <v>40</v>
      </c>
      <c r="I46" s="51">
        <f>'REKOD PRESTASI MURID'!B51</f>
        <v>0</v>
      </c>
      <c r="J46" s="51">
        <f t="shared" si="2"/>
      </c>
    </row>
    <row r="47" spans="1:10" s="43" customFormat="1" ht="21.75" customHeight="1">
      <c r="A47" s="76"/>
      <c r="B47" s="77"/>
      <c r="C47" s="77"/>
      <c r="D47" s="81" t="s">
        <v>25</v>
      </c>
      <c r="E47" s="200"/>
      <c r="F47" s="200"/>
      <c r="G47" s="76"/>
      <c r="H47" s="51">
        <v>41</v>
      </c>
      <c r="I47" s="51">
        <f>'REKOD PRESTASI MURID'!B52</f>
        <v>0</v>
      </c>
      <c r="J47" s="51">
        <f t="shared" si="2"/>
      </c>
    </row>
    <row r="48" spans="1:10" s="44" customFormat="1" ht="22.5" customHeight="1">
      <c r="A48" s="76"/>
      <c r="B48" s="82"/>
      <c r="C48" s="82"/>
      <c r="E48" s="200"/>
      <c r="F48" s="200"/>
      <c r="G48" s="76"/>
      <c r="H48" s="51">
        <v>42</v>
      </c>
      <c r="I48" s="51">
        <f>'REKOD PRESTASI MURID'!B53</f>
        <v>0</v>
      </c>
      <c r="J48" s="51">
        <f t="shared" si="2"/>
      </c>
    </row>
    <row r="49" spans="1:10" s="44" customFormat="1" ht="21" customHeight="1">
      <c r="A49" s="76"/>
      <c r="B49" s="82"/>
      <c r="C49" s="82"/>
      <c r="D49" s="81"/>
      <c r="E49" s="200"/>
      <c r="F49" s="200"/>
      <c r="G49" s="76"/>
      <c r="H49" s="51">
        <v>43</v>
      </c>
      <c r="I49" s="51">
        <f>'REKOD PRESTASI MURID'!B54</f>
        <v>0</v>
      </c>
      <c r="J49" s="51">
        <f t="shared" si="2"/>
      </c>
    </row>
    <row r="50" spans="1:10" s="44" customFormat="1" ht="16.5">
      <c r="A50" s="76"/>
      <c r="B50" s="76"/>
      <c r="C50" s="76"/>
      <c r="D50" s="76"/>
      <c r="E50" s="76"/>
      <c r="F50" s="76"/>
      <c r="G50" s="76"/>
      <c r="H50" s="51">
        <v>44</v>
      </c>
      <c r="I50" s="51">
        <f>'REKOD PRESTASI MURID'!B55</f>
        <v>0</v>
      </c>
      <c r="J50" s="51">
        <f t="shared" si="2"/>
      </c>
    </row>
    <row r="51" spans="8:10" ht="16.5">
      <c r="H51" s="51">
        <v>45</v>
      </c>
      <c r="I51" s="51">
        <f>'REKOD PRESTASI MURID'!B56</f>
        <v>0</v>
      </c>
      <c r="J51" s="51">
        <f t="shared" si="2"/>
      </c>
    </row>
    <row r="52" spans="8:10" ht="16.5">
      <c r="H52" s="51">
        <v>46</v>
      </c>
      <c r="I52" s="51">
        <f>'REKOD PRESTASI MURID'!B57</f>
        <v>0</v>
      </c>
      <c r="J52" s="51">
        <f t="shared" si="2"/>
      </c>
    </row>
    <row r="53" spans="8:10" ht="16.5">
      <c r="H53" s="51">
        <v>47</v>
      </c>
      <c r="I53" s="51">
        <f>'REKOD PRESTASI MURID'!B58</f>
        <v>0</v>
      </c>
      <c r="J53" s="51">
        <f t="shared" si="2"/>
      </c>
    </row>
    <row r="54" spans="8:10" ht="16.5">
      <c r="H54" s="51">
        <v>48</v>
      </c>
      <c r="I54" s="51">
        <f>'REKOD PRESTASI MURID'!B59</f>
        <v>0</v>
      </c>
      <c r="J54" s="51">
        <f t="shared" si="2"/>
      </c>
    </row>
    <row r="55" spans="2:10" ht="16.5">
      <c r="B55" s="43" t="s">
        <v>26</v>
      </c>
      <c r="F55" s="83" t="s">
        <v>26</v>
      </c>
      <c r="H55" s="51">
        <v>49</v>
      </c>
      <c r="I55" s="51">
        <f>'REKOD PRESTASI MURID'!B60</f>
        <v>0</v>
      </c>
      <c r="J55" s="51">
        <f t="shared" si="2"/>
      </c>
    </row>
    <row r="56" spans="2:10" ht="16.5">
      <c r="B56" s="84" t="str">
        <f>'REKOD PRESTASI MURID'!$D$6</f>
        <v>PN. LATIPAH BINTI IDERIS</v>
      </c>
      <c r="C56" s="84"/>
      <c r="D56" s="84"/>
      <c r="E56" s="84"/>
      <c r="F56" s="176" t="str">
        <f>'REKOD PRESTASI MURID'!B70</f>
        <v>PUAN RUSZIDAH BINTI LIMAT</v>
      </c>
      <c r="H56" s="51">
        <v>50</v>
      </c>
      <c r="I56" s="51">
        <f>'REKOD PRESTASI MURID'!B61</f>
        <v>0</v>
      </c>
      <c r="J56" s="51">
        <f t="shared" si="2"/>
      </c>
    </row>
    <row r="57" spans="2:10" ht="16.5">
      <c r="B57" s="43" t="s">
        <v>27</v>
      </c>
      <c r="F57" s="83" t="str">
        <f>'REKOD PRESTASI MURID'!$B$71</f>
        <v>PENGETUA</v>
      </c>
      <c r="H57" s="51">
        <v>51</v>
      </c>
      <c r="I57" s="51">
        <f>'REKOD PRESTASI MURID'!B62</f>
        <v>0</v>
      </c>
      <c r="J57" s="51">
        <f t="shared" si="2"/>
      </c>
    </row>
    <row r="58" spans="2:10" ht="16.5">
      <c r="B58" s="43" t="str">
        <f>'REKOD PRESTASI MURID'!$B$72</f>
        <v>SMK SUNGAI SIPUT</v>
      </c>
      <c r="F58" s="83" t="str">
        <f>'REKOD PRESTASI MURID'!$B$72</f>
        <v>SMK SUNGAI SIPUT</v>
      </c>
      <c r="H58" s="51">
        <v>52</v>
      </c>
      <c r="I58" s="51">
        <f>'REKOD PRESTASI MURID'!B63</f>
        <v>0</v>
      </c>
      <c r="J58" s="51">
        <f t="shared" si="2"/>
      </c>
    </row>
    <row r="59" spans="2:10" ht="16.5">
      <c r="B59" s="83"/>
      <c r="C59" s="83"/>
      <c r="D59" s="83"/>
      <c r="E59" s="83"/>
      <c r="H59" s="51">
        <v>53</v>
      </c>
      <c r="I59" s="51">
        <f>'REKOD PRESTASI MURID'!B64</f>
        <v>0</v>
      </c>
      <c r="J59" s="51">
        <f t="shared" si="2"/>
      </c>
    </row>
    <row r="60" spans="8:10" ht="16.5">
      <c r="H60" s="51">
        <v>54</v>
      </c>
      <c r="I60" s="51">
        <f>'REKOD PRESTASI MURID'!B65</f>
        <v>0</v>
      </c>
      <c r="J60" s="51">
        <f t="shared" si="2"/>
      </c>
    </row>
    <row r="61" spans="7:10" s="43" customFormat="1" ht="16.5">
      <c r="G61" s="85"/>
      <c r="H61" s="51">
        <v>55</v>
      </c>
      <c r="I61" s="51">
        <f>'REKOD PRESTASI MURID'!B66</f>
        <v>0</v>
      </c>
      <c r="J61" s="51">
        <f t="shared" si="2"/>
      </c>
    </row>
    <row r="62" spans="7:10" s="43" customFormat="1" ht="16.5">
      <c r="G62" s="85"/>
      <c r="H62" s="51">
        <v>56</v>
      </c>
      <c r="I62" s="51">
        <f>'REKOD PRESTASI MURID'!B67</f>
        <v>0</v>
      </c>
      <c r="J62" s="51">
        <f t="shared" si="2"/>
      </c>
    </row>
    <row r="63" spans="7:10" s="43" customFormat="1" ht="16.5">
      <c r="G63" s="85"/>
      <c r="H63" s="51">
        <v>57</v>
      </c>
      <c r="I63" s="51">
        <f>'REKOD PRESTASI MURID'!B68</f>
        <v>0</v>
      </c>
      <c r="J63" s="51">
        <f t="shared" si="2"/>
      </c>
    </row>
    <row r="64" spans="7:10" s="43" customFormat="1" ht="16.5">
      <c r="G64" s="85"/>
      <c r="H64" s="51">
        <v>58</v>
      </c>
      <c r="I64" s="51"/>
      <c r="J64" s="51"/>
    </row>
    <row r="65" spans="7:10" s="43" customFormat="1" ht="16.5">
      <c r="G65" s="85"/>
      <c r="H65" s="51">
        <v>59</v>
      </c>
      <c r="I65" s="51"/>
      <c r="J65" s="51"/>
    </row>
    <row r="66" spans="4:10" s="43" customFormat="1" ht="16.5">
      <c r="D66" s="84"/>
      <c r="E66" s="84"/>
      <c r="G66" s="85"/>
      <c r="H66" s="51">
        <v>60</v>
      </c>
      <c r="I66" s="51"/>
      <c r="J66" s="51"/>
    </row>
    <row r="67" spans="7:10" s="43" customFormat="1" ht="16.5">
      <c r="G67" s="85"/>
      <c r="H67" s="51">
        <v>61</v>
      </c>
      <c r="I67" s="51"/>
      <c r="J67" s="51"/>
    </row>
    <row r="68" spans="7:10" s="43" customFormat="1" ht="16.5">
      <c r="G68" s="85"/>
      <c r="H68" s="51">
        <v>62</v>
      </c>
      <c r="I68" s="51"/>
      <c r="J68" s="51"/>
    </row>
    <row r="69" spans="7:10" s="43" customFormat="1" ht="16.5">
      <c r="G69" s="85"/>
      <c r="H69" s="51">
        <v>63</v>
      </c>
      <c r="I69" s="51"/>
      <c r="J69" s="51"/>
    </row>
    <row r="70" spans="7:10" s="43" customFormat="1" ht="16.5">
      <c r="G70" s="85"/>
      <c r="H70" s="51">
        <v>64</v>
      </c>
      <c r="I70" s="51"/>
      <c r="J70" s="51"/>
    </row>
    <row r="71" spans="7:10" s="43" customFormat="1" ht="16.5">
      <c r="G71" s="85"/>
      <c r="H71" s="51">
        <v>65</v>
      </c>
      <c r="I71" s="51"/>
      <c r="J71" s="51"/>
    </row>
    <row r="72" spans="7:10" s="43" customFormat="1" ht="16.5">
      <c r="G72" s="85"/>
      <c r="H72" s="51">
        <v>66</v>
      </c>
      <c r="I72" s="51"/>
      <c r="J72" s="51"/>
    </row>
    <row r="73" spans="8:10" ht="16.5">
      <c r="H73" s="51">
        <v>67</v>
      </c>
      <c r="I73" s="51"/>
      <c r="J73" s="51"/>
    </row>
    <row r="74" spans="8:10" ht="16.5">
      <c r="H74" s="51">
        <v>68</v>
      </c>
      <c r="I74" s="51"/>
      <c r="J74" s="51"/>
    </row>
    <row r="75" spans="8:10" ht="16.5">
      <c r="H75" s="51">
        <v>69</v>
      </c>
      <c r="I75" s="51"/>
      <c r="J75" s="51"/>
    </row>
    <row r="76" spans="8:10" ht="16.5">
      <c r="H76" s="88"/>
      <c r="I76" s="89"/>
      <c r="J76" s="43"/>
    </row>
    <row r="77" spans="8:10" ht="16.5">
      <c r="H77" s="88"/>
      <c r="I77" s="89"/>
      <c r="J77" s="43"/>
    </row>
    <row r="78" spans="8:10" ht="16.5">
      <c r="H78" s="88"/>
      <c r="I78" s="89"/>
      <c r="J78" s="43"/>
    </row>
    <row r="79" spans="8:10" ht="16.5">
      <c r="H79" s="88"/>
      <c r="I79" s="89"/>
      <c r="J79" s="43"/>
    </row>
    <row r="80" spans="8:10" ht="16.5">
      <c r="H80" s="88"/>
      <c r="I80" s="89"/>
      <c r="J80" s="43"/>
    </row>
    <row r="81" spans="8:10" ht="16.5">
      <c r="H81" s="88"/>
      <c r="I81" s="89"/>
      <c r="J81" s="43"/>
    </row>
    <row r="82" spans="8:10" ht="16.5">
      <c r="H82" s="88"/>
      <c r="I82" s="89"/>
      <c r="J82" s="43"/>
    </row>
    <row r="83" spans="8:10" ht="16.5">
      <c r="H83" s="88"/>
      <c r="I83" s="89"/>
      <c r="J83" s="43"/>
    </row>
    <row r="84" spans="8:10" ht="16.5">
      <c r="H84" s="88"/>
      <c r="I84" s="89"/>
      <c r="J84" s="43"/>
    </row>
    <row r="85" spans="8:10" ht="16.5">
      <c r="H85" s="88"/>
      <c r="I85" s="89"/>
      <c r="J85" s="43"/>
    </row>
    <row r="86" spans="8:10" ht="16.5">
      <c r="H86" s="88"/>
      <c r="I86" s="43"/>
      <c r="J86" s="43"/>
    </row>
    <row r="87" spans="8:10" ht="16.5">
      <c r="H87" s="88"/>
      <c r="I87" s="43"/>
      <c r="J87" s="43"/>
    </row>
  </sheetData>
  <sheetProtection sheet="1" objects="1" scenarios="1"/>
  <mergeCells count="20">
    <mergeCell ref="H4:J4"/>
    <mergeCell ref="E47:F47"/>
    <mergeCell ref="E48:F48"/>
    <mergeCell ref="F15:F16"/>
    <mergeCell ref="B15:D16"/>
    <mergeCell ref="B20:C24"/>
    <mergeCell ref="B17:D17"/>
    <mergeCell ref="E15:E16"/>
    <mergeCell ref="E17:F17"/>
    <mergeCell ref="B19:C19"/>
    <mergeCell ref="B1:F1"/>
    <mergeCell ref="B2:F2"/>
    <mergeCell ref="B3:F3"/>
    <mergeCell ref="B4:F4"/>
    <mergeCell ref="B8:C8"/>
    <mergeCell ref="E49:F49"/>
    <mergeCell ref="B9:C9"/>
    <mergeCell ref="B10:C10"/>
    <mergeCell ref="B11:C11"/>
    <mergeCell ref="B13:C13"/>
  </mergeCells>
  <printOptions horizontalCentered="1"/>
  <pageMargins left="0.2362204724409449" right="0.2362204724409449" top="0.7480314960629921" bottom="0.7480314960629921" header="0.31496062992125984" footer="0.31496062992125984"/>
  <pageSetup blackAndWhite="1" fitToHeight="0" fitToWidth="1" horizontalDpi="600" verticalDpi="600" orientation="portrait" paperSize="9" scale="64"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209"/>
  <sheetViews>
    <sheetView showGridLines="0" zoomScaleSheetLayoutView="100" zoomScalePageLayoutView="0" workbookViewId="0" topLeftCell="A1">
      <selection activeCell="D206" sqref="D206"/>
    </sheetView>
  </sheetViews>
  <sheetFormatPr defaultColWidth="9.140625" defaultRowHeight="15" zeroHeight="1"/>
  <cols>
    <col min="1" max="1" width="20.8515625" style="26" customWidth="1"/>
    <col min="2" max="2" width="104.7109375" style="27" customWidth="1"/>
    <col min="3" max="4" width="9.140625" style="26" customWidth="1"/>
    <col min="5" max="5" width="9.140625" style="26" bestFit="1" customWidth="1"/>
    <col min="6" max="16384" width="9.140625" style="26" customWidth="1"/>
  </cols>
  <sheetData>
    <row r="1" spans="1:2" ht="39.75" customHeight="1">
      <c r="A1" s="28" t="s">
        <v>151</v>
      </c>
      <c r="B1" s="29"/>
    </row>
    <row r="2" spans="1:2" ht="14.25">
      <c r="A2" s="30"/>
      <c r="B2" s="31"/>
    </row>
    <row r="3" spans="1:2" ht="30">
      <c r="A3" s="32" t="s">
        <v>23</v>
      </c>
      <c r="B3" s="33" t="s">
        <v>100</v>
      </c>
    </row>
    <row r="4" spans="1:2" ht="44.25" customHeight="1">
      <c r="A4" s="34">
        <v>1</v>
      </c>
      <c r="B4" s="35" t="s">
        <v>104</v>
      </c>
    </row>
    <row r="5" spans="1:2" ht="44.25" customHeight="1">
      <c r="A5" s="34">
        <v>2</v>
      </c>
      <c r="B5" s="35" t="s">
        <v>105</v>
      </c>
    </row>
    <row r="6" spans="1:2" ht="44.25" customHeight="1">
      <c r="A6" s="34">
        <v>3</v>
      </c>
      <c r="B6" s="35" t="s">
        <v>106</v>
      </c>
    </row>
    <row r="7" spans="1:2" ht="44.25" customHeight="1">
      <c r="A7" s="34">
        <v>4</v>
      </c>
      <c r="B7" s="35" t="s">
        <v>107</v>
      </c>
    </row>
    <row r="8" spans="1:2" ht="44.25" customHeight="1">
      <c r="A8" s="34">
        <v>5</v>
      </c>
      <c r="B8" s="35" t="s">
        <v>108</v>
      </c>
    </row>
    <row r="9" spans="1:2" ht="44.25" customHeight="1">
      <c r="A9" s="34">
        <v>6</v>
      </c>
      <c r="B9" s="35" t="s">
        <v>109</v>
      </c>
    </row>
    <row r="10" spans="1:2" ht="14.25">
      <c r="A10" s="30"/>
      <c r="B10" s="31"/>
    </row>
    <row r="11" spans="1:2" ht="30">
      <c r="A11" s="36" t="s">
        <v>23</v>
      </c>
      <c r="B11" s="33" t="s">
        <v>93</v>
      </c>
    </row>
    <row r="12" spans="1:2" ht="43.5" customHeight="1">
      <c r="A12" s="34">
        <v>1</v>
      </c>
      <c r="B12" s="35" t="s">
        <v>152</v>
      </c>
    </row>
    <row r="13" spans="1:2" ht="43.5" customHeight="1">
      <c r="A13" s="34">
        <v>2</v>
      </c>
      <c r="B13" s="35" t="s">
        <v>153</v>
      </c>
    </row>
    <row r="14" spans="1:2" ht="43.5" customHeight="1">
      <c r="A14" s="34">
        <v>3</v>
      </c>
      <c r="B14" s="35" t="s">
        <v>110</v>
      </c>
    </row>
    <row r="15" spans="1:9" ht="43.5" customHeight="1">
      <c r="A15" s="34">
        <v>4</v>
      </c>
      <c r="B15" s="35" t="s">
        <v>111</v>
      </c>
      <c r="I15" s="37"/>
    </row>
    <row r="16" spans="1:2" ht="43.5" customHeight="1">
      <c r="A16" s="34">
        <v>5</v>
      </c>
      <c r="B16" s="35" t="s">
        <v>163</v>
      </c>
    </row>
    <row r="17" spans="1:2" ht="43.5" customHeight="1">
      <c r="A17" s="34">
        <v>6</v>
      </c>
      <c r="B17" s="35" t="s">
        <v>164</v>
      </c>
    </row>
    <row r="18" spans="1:2" ht="14.25">
      <c r="A18" s="30"/>
      <c r="B18" s="31"/>
    </row>
    <row r="19" spans="1:2" ht="30">
      <c r="A19" s="36" t="s">
        <v>23</v>
      </c>
      <c r="B19" s="33" t="s">
        <v>94</v>
      </c>
    </row>
    <row r="20" spans="1:2" ht="42.75" customHeight="1">
      <c r="A20" s="34">
        <v>1</v>
      </c>
      <c r="B20" s="35" t="s">
        <v>154</v>
      </c>
    </row>
    <row r="21" spans="1:2" ht="42.75" customHeight="1">
      <c r="A21" s="34">
        <v>2</v>
      </c>
      <c r="B21" s="35" t="s">
        <v>155</v>
      </c>
    </row>
    <row r="22" spans="1:2" ht="42.75" customHeight="1">
      <c r="A22" s="34">
        <v>3</v>
      </c>
      <c r="B22" s="178" t="s">
        <v>112</v>
      </c>
    </row>
    <row r="23" spans="1:2" ht="42.75" customHeight="1">
      <c r="A23" s="34">
        <v>4</v>
      </c>
      <c r="B23" s="178" t="s">
        <v>156</v>
      </c>
    </row>
    <row r="24" spans="1:2" ht="42.75" customHeight="1">
      <c r="A24" s="34">
        <v>5</v>
      </c>
      <c r="B24" s="178" t="s">
        <v>113</v>
      </c>
    </row>
    <row r="25" spans="1:2" ht="42.75" customHeight="1">
      <c r="A25" s="34">
        <v>6</v>
      </c>
      <c r="B25" s="178" t="s">
        <v>114</v>
      </c>
    </row>
    <row r="26" ht="14.25"/>
    <row r="27" spans="1:2" ht="30">
      <c r="A27" s="36" t="s">
        <v>23</v>
      </c>
      <c r="B27" s="33" t="s">
        <v>95</v>
      </c>
    </row>
    <row r="28" spans="1:2" ht="37.5" customHeight="1">
      <c r="A28" s="34">
        <v>1</v>
      </c>
      <c r="B28" s="178" t="s">
        <v>115</v>
      </c>
    </row>
    <row r="29" spans="1:2" ht="37.5" customHeight="1">
      <c r="A29" s="34">
        <v>2</v>
      </c>
      <c r="B29" s="178" t="s">
        <v>116</v>
      </c>
    </row>
    <row r="30" spans="1:2" ht="37.5" customHeight="1">
      <c r="A30" s="34">
        <v>3</v>
      </c>
      <c r="B30" s="178" t="s">
        <v>157</v>
      </c>
    </row>
    <row r="31" spans="1:2" ht="37.5" customHeight="1">
      <c r="A31" s="34">
        <v>4</v>
      </c>
      <c r="B31" s="178" t="s">
        <v>117</v>
      </c>
    </row>
    <row r="32" spans="1:2" ht="37.5" customHeight="1">
      <c r="A32" s="34">
        <v>5</v>
      </c>
      <c r="B32" s="178" t="s">
        <v>118</v>
      </c>
    </row>
    <row r="33" spans="1:2" ht="37.5" customHeight="1">
      <c r="A33" s="34">
        <v>6</v>
      </c>
      <c r="B33" s="178" t="s">
        <v>119</v>
      </c>
    </row>
    <row r="34" ht="14.25"/>
    <row r="35" spans="1:2" ht="30">
      <c r="A35" s="36" t="s">
        <v>23</v>
      </c>
      <c r="B35" s="33" t="s">
        <v>96</v>
      </c>
    </row>
    <row r="36" spans="1:2" ht="45.75" customHeight="1">
      <c r="A36" s="34">
        <v>1</v>
      </c>
      <c r="B36" s="178" t="s">
        <v>158</v>
      </c>
    </row>
    <row r="37" spans="1:2" ht="45.75" customHeight="1">
      <c r="A37" s="34">
        <v>2</v>
      </c>
      <c r="B37" s="178" t="s">
        <v>159</v>
      </c>
    </row>
    <row r="38" spans="1:2" ht="45.75" customHeight="1">
      <c r="A38" s="34">
        <v>3</v>
      </c>
      <c r="B38" s="178" t="s">
        <v>160</v>
      </c>
    </row>
    <row r="39" spans="1:2" ht="45.75" customHeight="1">
      <c r="A39" s="34">
        <v>4</v>
      </c>
      <c r="B39" s="177" t="s">
        <v>161</v>
      </c>
    </row>
    <row r="40" spans="1:2" ht="45.75" customHeight="1">
      <c r="A40" s="34">
        <v>5</v>
      </c>
      <c r="B40" s="178" t="s">
        <v>162</v>
      </c>
    </row>
    <row r="41" spans="1:2" ht="45.75" customHeight="1">
      <c r="A41" s="34">
        <v>6</v>
      </c>
      <c r="B41" s="178" t="s">
        <v>120</v>
      </c>
    </row>
    <row r="42" ht="14.25" hidden="1"/>
    <row r="43" spans="1:2" ht="30" hidden="1">
      <c r="A43" s="36" t="s">
        <v>23</v>
      </c>
      <c r="B43" s="33"/>
    </row>
    <row r="44" spans="1:2" ht="14.25" hidden="1">
      <c r="A44" s="34">
        <v>1</v>
      </c>
      <c r="B44" s="35"/>
    </row>
    <row r="45" spans="1:2" ht="14.25" hidden="1">
      <c r="A45" s="34">
        <v>2</v>
      </c>
      <c r="B45" s="35"/>
    </row>
    <row r="46" spans="1:2" ht="14.25" hidden="1">
      <c r="A46" s="34">
        <v>3</v>
      </c>
      <c r="B46" s="35"/>
    </row>
    <row r="47" spans="1:2" ht="14.25" hidden="1">
      <c r="A47" s="34">
        <v>4</v>
      </c>
      <c r="B47" s="35"/>
    </row>
    <row r="48" spans="1:2" ht="14.25" hidden="1">
      <c r="A48" s="34">
        <v>5</v>
      </c>
      <c r="B48" s="35"/>
    </row>
    <row r="49" spans="1:2" ht="14.25" hidden="1">
      <c r="A49" s="34">
        <v>6</v>
      </c>
      <c r="B49" s="35"/>
    </row>
    <row r="50" ht="14.25" hidden="1"/>
    <row r="51" spans="1:2" ht="30" hidden="1">
      <c r="A51" s="36" t="s">
        <v>23</v>
      </c>
      <c r="B51" s="33"/>
    </row>
    <row r="52" spans="1:2" ht="14.25" hidden="1">
      <c r="A52" s="34">
        <v>1</v>
      </c>
      <c r="B52" s="35"/>
    </row>
    <row r="53" spans="1:2" ht="14.25" hidden="1">
      <c r="A53" s="34">
        <v>2</v>
      </c>
      <c r="B53" s="35"/>
    </row>
    <row r="54" spans="1:2" ht="14.25" hidden="1">
      <c r="A54" s="34">
        <v>3</v>
      </c>
      <c r="B54" s="35"/>
    </row>
    <row r="55" spans="1:2" ht="14.25" hidden="1">
      <c r="A55" s="34">
        <v>4</v>
      </c>
      <c r="B55" s="35"/>
    </row>
    <row r="56" spans="1:2" ht="14.25" hidden="1">
      <c r="A56" s="34">
        <v>5</v>
      </c>
      <c r="B56" s="35"/>
    </row>
    <row r="57" spans="1:2" ht="14.25" hidden="1">
      <c r="A57" s="34">
        <v>6</v>
      </c>
      <c r="B57" s="35"/>
    </row>
    <row r="58" ht="14.25" hidden="1"/>
    <row r="59" spans="1:2" ht="30" hidden="1">
      <c r="A59" s="36" t="s">
        <v>23</v>
      </c>
      <c r="B59" s="33"/>
    </row>
    <row r="60" spans="1:2" ht="14.25" hidden="1">
      <c r="A60" s="34">
        <v>1</v>
      </c>
      <c r="B60" s="35"/>
    </row>
    <row r="61" spans="1:2" ht="14.25" hidden="1">
      <c r="A61" s="34">
        <v>2</v>
      </c>
      <c r="B61" s="35"/>
    </row>
    <row r="62" spans="1:2" ht="14.25" hidden="1">
      <c r="A62" s="34">
        <v>3</v>
      </c>
      <c r="B62" s="35"/>
    </row>
    <row r="63" spans="1:2" ht="14.25" hidden="1">
      <c r="A63" s="34">
        <v>4</v>
      </c>
      <c r="B63" s="35"/>
    </row>
    <row r="64" spans="1:2" ht="14.25" hidden="1">
      <c r="A64" s="34">
        <v>5</v>
      </c>
      <c r="B64" s="35"/>
    </row>
    <row r="65" spans="1:2" ht="14.25" hidden="1">
      <c r="A65" s="34">
        <v>6</v>
      </c>
      <c r="B65" s="35"/>
    </row>
    <row r="66" ht="14.25" hidden="1"/>
    <row r="67" spans="1:2" ht="30" hidden="1">
      <c r="A67" s="36" t="s">
        <v>23</v>
      </c>
      <c r="B67" s="33"/>
    </row>
    <row r="68" spans="1:2" ht="14.25" hidden="1">
      <c r="A68" s="34">
        <v>1</v>
      </c>
      <c r="B68" s="35"/>
    </row>
    <row r="69" spans="1:2" ht="14.25" hidden="1">
      <c r="A69" s="34">
        <v>2</v>
      </c>
      <c r="B69" s="35"/>
    </row>
    <row r="70" spans="1:2" ht="14.25" hidden="1">
      <c r="A70" s="34">
        <v>3</v>
      </c>
      <c r="B70" s="35"/>
    </row>
    <row r="71" spans="1:2" ht="14.25" hidden="1">
      <c r="A71" s="34">
        <v>4</v>
      </c>
      <c r="B71" s="35"/>
    </row>
    <row r="72" spans="1:2" ht="14.25" hidden="1">
      <c r="A72" s="34">
        <v>5</v>
      </c>
      <c r="B72" s="35"/>
    </row>
    <row r="73" spans="1:2" ht="14.25" hidden="1">
      <c r="A73" s="34">
        <v>6</v>
      </c>
      <c r="B73" s="35"/>
    </row>
    <row r="74" ht="14.25" hidden="1"/>
    <row r="75" spans="1:2" ht="30" hidden="1">
      <c r="A75" s="36" t="s">
        <v>23</v>
      </c>
      <c r="B75" s="33"/>
    </row>
    <row r="76" spans="1:2" ht="14.25" hidden="1">
      <c r="A76" s="34">
        <v>1</v>
      </c>
      <c r="B76" s="35"/>
    </row>
    <row r="77" spans="1:2" ht="14.25" hidden="1">
      <c r="A77" s="34">
        <v>2</v>
      </c>
      <c r="B77" s="35"/>
    </row>
    <row r="78" spans="1:2" ht="14.25" hidden="1">
      <c r="A78" s="34">
        <v>3</v>
      </c>
      <c r="B78" s="35"/>
    </row>
    <row r="79" spans="1:2" ht="14.25" hidden="1">
      <c r="A79" s="34">
        <v>4</v>
      </c>
      <c r="B79" s="35"/>
    </row>
    <row r="80" spans="1:2" ht="14.25" hidden="1">
      <c r="A80" s="34">
        <v>5</v>
      </c>
      <c r="B80" s="35"/>
    </row>
    <row r="81" spans="1:2" ht="14.25" hidden="1">
      <c r="A81" s="34">
        <v>6</v>
      </c>
      <c r="B81" s="35"/>
    </row>
    <row r="82" ht="14.25" hidden="1"/>
    <row r="83" spans="1:2" ht="30" hidden="1">
      <c r="A83" s="36" t="s">
        <v>23</v>
      </c>
      <c r="B83" s="33"/>
    </row>
    <row r="84" spans="1:2" ht="14.25" hidden="1">
      <c r="A84" s="34">
        <v>1</v>
      </c>
      <c r="B84" s="35"/>
    </row>
    <row r="85" spans="1:2" ht="14.25" hidden="1">
      <c r="A85" s="34">
        <v>2</v>
      </c>
      <c r="B85" s="35"/>
    </row>
    <row r="86" spans="1:2" ht="14.25" hidden="1">
      <c r="A86" s="34">
        <v>3</v>
      </c>
      <c r="B86" s="35"/>
    </row>
    <row r="87" spans="1:2" ht="14.25" hidden="1">
      <c r="A87" s="34">
        <v>4</v>
      </c>
      <c r="B87" s="35"/>
    </row>
    <row r="88" spans="1:2" ht="14.25" hidden="1">
      <c r="A88" s="34">
        <v>5</v>
      </c>
      <c r="B88" s="35"/>
    </row>
    <row r="89" spans="1:2" ht="14.25" hidden="1">
      <c r="A89" s="34">
        <v>6</v>
      </c>
      <c r="B89" s="35"/>
    </row>
    <row r="90" ht="14.25" hidden="1"/>
    <row r="91" spans="1:2" ht="30" hidden="1">
      <c r="A91" s="36" t="s">
        <v>23</v>
      </c>
      <c r="B91" s="33"/>
    </row>
    <row r="92" spans="1:2" ht="14.25" hidden="1">
      <c r="A92" s="34">
        <v>1</v>
      </c>
      <c r="B92" s="35"/>
    </row>
    <row r="93" spans="1:2" ht="14.25" hidden="1">
      <c r="A93" s="34">
        <v>2</v>
      </c>
      <c r="B93" s="35"/>
    </row>
    <row r="94" spans="1:2" ht="14.25" hidden="1">
      <c r="A94" s="34">
        <v>3</v>
      </c>
      <c r="B94" s="35"/>
    </row>
    <row r="95" spans="1:2" ht="14.25" hidden="1">
      <c r="A95" s="34">
        <v>4</v>
      </c>
      <c r="B95" s="35"/>
    </row>
    <row r="96" spans="1:2" ht="14.25" hidden="1">
      <c r="A96" s="34">
        <v>5</v>
      </c>
      <c r="B96" s="35"/>
    </row>
    <row r="97" spans="1:2" ht="14.25" hidden="1">
      <c r="A97" s="34">
        <v>6</v>
      </c>
      <c r="B97" s="35"/>
    </row>
    <row r="98" ht="14.25" hidden="1">
      <c r="B98" s="38"/>
    </row>
    <row r="99" spans="1:2" ht="30" hidden="1">
      <c r="A99" s="36" t="s">
        <v>23</v>
      </c>
      <c r="B99" s="39"/>
    </row>
    <row r="100" spans="1:2" ht="14.25" hidden="1">
      <c r="A100" s="34">
        <v>1</v>
      </c>
      <c r="B100" s="40"/>
    </row>
    <row r="101" spans="1:2" ht="14.25" hidden="1">
      <c r="A101" s="34">
        <v>2</v>
      </c>
      <c r="B101" s="40"/>
    </row>
    <row r="102" spans="1:2" ht="14.25" hidden="1">
      <c r="A102" s="34">
        <v>3</v>
      </c>
      <c r="B102" s="40"/>
    </row>
    <row r="103" spans="1:2" ht="14.25" hidden="1">
      <c r="A103" s="34">
        <v>4</v>
      </c>
      <c r="B103" s="40"/>
    </row>
    <row r="104" spans="1:2" ht="14.25" hidden="1">
      <c r="A104" s="34">
        <v>5</v>
      </c>
      <c r="B104" s="40"/>
    </row>
    <row r="105" spans="1:2" ht="14.25" hidden="1">
      <c r="A105" s="34">
        <v>6</v>
      </c>
      <c r="B105" s="40"/>
    </row>
    <row r="106" ht="14.25" hidden="1">
      <c r="B106" s="38"/>
    </row>
    <row r="107" spans="1:2" ht="30" hidden="1">
      <c r="A107" s="36" t="s">
        <v>23</v>
      </c>
      <c r="B107" s="39"/>
    </row>
    <row r="108" spans="1:2" ht="14.25" hidden="1">
      <c r="A108" s="34">
        <v>1</v>
      </c>
      <c r="B108" s="40"/>
    </row>
    <row r="109" spans="1:2" ht="14.25" hidden="1">
      <c r="A109" s="34">
        <v>2</v>
      </c>
      <c r="B109" s="40"/>
    </row>
    <row r="110" spans="1:2" ht="14.25" hidden="1">
      <c r="A110" s="34">
        <v>3</v>
      </c>
      <c r="B110" s="40"/>
    </row>
    <row r="111" spans="1:2" ht="14.25" hidden="1">
      <c r="A111" s="34">
        <v>4</v>
      </c>
      <c r="B111" s="40"/>
    </row>
    <row r="112" spans="1:2" ht="14.25" hidden="1">
      <c r="A112" s="34">
        <v>5</v>
      </c>
      <c r="B112" s="40"/>
    </row>
    <row r="113" spans="1:2" ht="14.25" hidden="1">
      <c r="A113" s="34">
        <v>6</v>
      </c>
      <c r="B113" s="40"/>
    </row>
    <row r="114" ht="14.25" hidden="1">
      <c r="B114" s="38"/>
    </row>
    <row r="115" spans="1:2" ht="30" hidden="1">
      <c r="A115" s="36" t="s">
        <v>23</v>
      </c>
      <c r="B115" s="39"/>
    </row>
    <row r="116" spans="1:2" ht="14.25" hidden="1">
      <c r="A116" s="34">
        <v>1</v>
      </c>
      <c r="B116" s="40"/>
    </row>
    <row r="117" spans="1:2" ht="14.25" hidden="1">
      <c r="A117" s="34">
        <v>2</v>
      </c>
      <c r="B117" s="40"/>
    </row>
    <row r="118" spans="1:2" ht="14.25" hidden="1">
      <c r="A118" s="34">
        <v>3</v>
      </c>
      <c r="B118" s="40"/>
    </row>
    <row r="119" spans="1:2" ht="14.25" hidden="1">
      <c r="A119" s="34">
        <v>4</v>
      </c>
      <c r="B119" s="40"/>
    </row>
    <row r="120" spans="1:2" ht="14.25" hidden="1">
      <c r="A120" s="34">
        <v>5</v>
      </c>
      <c r="B120" s="40"/>
    </row>
    <row r="121" spans="1:2" ht="14.25" hidden="1">
      <c r="A121" s="34">
        <v>6</v>
      </c>
      <c r="B121" s="40"/>
    </row>
    <row r="122" ht="14.25" hidden="1">
      <c r="B122" s="38"/>
    </row>
    <row r="123" spans="1:2" ht="30" hidden="1">
      <c r="A123" s="36" t="s">
        <v>23</v>
      </c>
      <c r="B123" s="39"/>
    </row>
    <row r="124" spans="1:2" ht="14.25" hidden="1">
      <c r="A124" s="34">
        <v>1</v>
      </c>
      <c r="B124" s="40"/>
    </row>
    <row r="125" spans="1:2" ht="14.25" hidden="1">
      <c r="A125" s="34">
        <v>2</v>
      </c>
      <c r="B125" s="40"/>
    </row>
    <row r="126" spans="1:2" ht="14.25" hidden="1">
      <c r="A126" s="34">
        <v>3</v>
      </c>
      <c r="B126" s="40"/>
    </row>
    <row r="127" spans="1:2" ht="14.25" hidden="1">
      <c r="A127" s="34">
        <v>4</v>
      </c>
      <c r="B127" s="40"/>
    </row>
    <row r="128" spans="1:2" ht="14.25" hidden="1">
      <c r="A128" s="34">
        <v>5</v>
      </c>
      <c r="B128" s="40"/>
    </row>
    <row r="129" spans="1:2" ht="14.25" hidden="1">
      <c r="A129" s="34">
        <v>6</v>
      </c>
      <c r="B129" s="40"/>
    </row>
    <row r="130" ht="14.25" hidden="1">
      <c r="B130" s="38"/>
    </row>
    <row r="131" spans="1:2" ht="30" hidden="1">
      <c r="A131" s="36" t="s">
        <v>23</v>
      </c>
      <c r="B131" s="39"/>
    </row>
    <row r="132" spans="1:2" ht="14.25" hidden="1">
      <c r="A132" s="34">
        <v>1</v>
      </c>
      <c r="B132" s="40"/>
    </row>
    <row r="133" spans="1:2" ht="14.25" hidden="1">
      <c r="A133" s="34">
        <v>2</v>
      </c>
      <c r="B133" s="40"/>
    </row>
    <row r="134" spans="1:2" ht="14.25" hidden="1">
      <c r="A134" s="34">
        <v>3</v>
      </c>
      <c r="B134" s="40"/>
    </row>
    <row r="135" spans="1:2" ht="14.25" hidden="1">
      <c r="A135" s="34">
        <v>4</v>
      </c>
      <c r="B135" s="40"/>
    </row>
    <row r="136" spans="1:2" ht="14.25" hidden="1">
      <c r="A136" s="34">
        <v>5</v>
      </c>
      <c r="B136" s="40"/>
    </row>
    <row r="137" spans="1:2" ht="14.25" hidden="1">
      <c r="A137" s="34">
        <v>6</v>
      </c>
      <c r="B137" s="40"/>
    </row>
    <row r="138" ht="14.25" hidden="1">
      <c r="B138" s="38"/>
    </row>
    <row r="139" spans="1:2" ht="30" hidden="1">
      <c r="A139" s="36" t="s">
        <v>23</v>
      </c>
      <c r="B139" s="39"/>
    </row>
    <row r="140" spans="1:2" ht="14.25" hidden="1">
      <c r="A140" s="34">
        <v>1</v>
      </c>
      <c r="B140" s="40"/>
    </row>
    <row r="141" spans="1:2" ht="14.25" hidden="1">
      <c r="A141" s="34">
        <v>2</v>
      </c>
      <c r="B141" s="40"/>
    </row>
    <row r="142" spans="1:2" ht="14.25" hidden="1">
      <c r="A142" s="34">
        <v>3</v>
      </c>
      <c r="B142" s="40"/>
    </row>
    <row r="143" spans="1:2" ht="14.25" hidden="1">
      <c r="A143" s="34">
        <v>4</v>
      </c>
      <c r="B143" s="40"/>
    </row>
    <row r="144" spans="1:2" ht="14.25" hidden="1">
      <c r="A144" s="34">
        <v>5</v>
      </c>
      <c r="B144" s="40"/>
    </row>
    <row r="145" spans="1:2" ht="14.25" hidden="1">
      <c r="A145" s="34">
        <v>6</v>
      </c>
      <c r="B145" s="40"/>
    </row>
    <row r="146" ht="14.25" hidden="1">
      <c r="B146" s="38"/>
    </row>
    <row r="147" spans="1:2" ht="30" hidden="1">
      <c r="A147" s="36" t="s">
        <v>23</v>
      </c>
      <c r="B147" s="39"/>
    </row>
    <row r="148" spans="1:2" ht="14.25" hidden="1">
      <c r="A148" s="34">
        <v>1</v>
      </c>
      <c r="B148" s="40"/>
    </row>
    <row r="149" spans="1:2" ht="14.25" hidden="1">
      <c r="A149" s="34">
        <v>2</v>
      </c>
      <c r="B149" s="40"/>
    </row>
    <row r="150" spans="1:2" ht="14.25" hidden="1">
      <c r="A150" s="34">
        <v>3</v>
      </c>
      <c r="B150" s="40"/>
    </row>
    <row r="151" spans="1:2" ht="14.25" hidden="1">
      <c r="A151" s="34">
        <v>4</v>
      </c>
      <c r="B151" s="40"/>
    </row>
    <row r="152" spans="1:2" ht="14.25" hidden="1">
      <c r="A152" s="34">
        <v>5</v>
      </c>
      <c r="B152" s="40"/>
    </row>
    <row r="153" spans="1:2" ht="14.25" hidden="1">
      <c r="A153" s="34">
        <v>6</v>
      </c>
      <c r="B153" s="40"/>
    </row>
    <row r="154" ht="14.25" hidden="1">
      <c r="B154" s="38"/>
    </row>
    <row r="155" spans="1:2" ht="30" hidden="1">
      <c r="A155" s="36" t="s">
        <v>23</v>
      </c>
      <c r="B155" s="39"/>
    </row>
    <row r="156" spans="1:2" ht="14.25" hidden="1">
      <c r="A156" s="34">
        <v>1</v>
      </c>
      <c r="B156" s="40"/>
    </row>
    <row r="157" spans="1:2" ht="14.25" hidden="1">
      <c r="A157" s="34">
        <v>2</v>
      </c>
      <c r="B157" s="40"/>
    </row>
    <row r="158" spans="1:2" ht="14.25" hidden="1">
      <c r="A158" s="34">
        <v>3</v>
      </c>
      <c r="B158" s="40"/>
    </row>
    <row r="159" spans="1:2" ht="14.25" hidden="1">
      <c r="A159" s="34">
        <v>4</v>
      </c>
      <c r="B159" s="40"/>
    </row>
    <row r="160" spans="1:2" ht="14.25" hidden="1">
      <c r="A160" s="34">
        <v>5</v>
      </c>
      <c r="B160" s="40"/>
    </row>
    <row r="161" spans="1:2" ht="14.25" hidden="1">
      <c r="A161" s="34">
        <v>6</v>
      </c>
      <c r="B161" s="40"/>
    </row>
    <row r="162" ht="14.25" hidden="1">
      <c r="B162" s="38"/>
    </row>
    <row r="163" spans="1:2" ht="15" hidden="1">
      <c r="A163" s="41" t="s">
        <v>23</v>
      </c>
      <c r="B163" s="39"/>
    </row>
    <row r="164" spans="1:2" ht="14.25" hidden="1">
      <c r="A164" s="34">
        <v>1</v>
      </c>
      <c r="B164" s="40"/>
    </row>
    <row r="165" spans="1:2" ht="14.25" hidden="1">
      <c r="A165" s="34">
        <v>2</v>
      </c>
      <c r="B165" s="40"/>
    </row>
    <row r="166" spans="1:2" ht="14.25" hidden="1">
      <c r="A166" s="34">
        <v>3</v>
      </c>
      <c r="B166" s="40"/>
    </row>
    <row r="167" spans="1:2" ht="14.25" hidden="1">
      <c r="A167" s="34">
        <v>4</v>
      </c>
      <c r="B167" s="40"/>
    </row>
    <row r="168" spans="1:2" ht="14.25" hidden="1">
      <c r="A168" s="34">
        <v>5</v>
      </c>
      <c r="B168" s="40"/>
    </row>
    <row r="169" spans="1:2" ht="14.25" hidden="1">
      <c r="A169" s="34">
        <v>6</v>
      </c>
      <c r="B169" s="40"/>
    </row>
    <row r="170" ht="14.25" hidden="1">
      <c r="B170" s="38"/>
    </row>
    <row r="171" spans="1:2" ht="15" hidden="1">
      <c r="A171" s="41" t="s">
        <v>23</v>
      </c>
      <c r="B171" s="39"/>
    </row>
    <row r="172" spans="1:2" ht="14.25" hidden="1">
      <c r="A172" s="34">
        <v>1</v>
      </c>
      <c r="B172" s="40"/>
    </row>
    <row r="173" spans="1:2" ht="14.25" hidden="1">
      <c r="A173" s="34">
        <v>2</v>
      </c>
      <c r="B173" s="40"/>
    </row>
    <row r="174" spans="1:2" ht="14.25" hidden="1">
      <c r="A174" s="34">
        <v>3</v>
      </c>
      <c r="B174" s="40"/>
    </row>
    <row r="175" spans="1:2" ht="14.25" hidden="1">
      <c r="A175" s="34">
        <v>4</v>
      </c>
      <c r="B175" s="40"/>
    </row>
    <row r="176" spans="1:2" ht="14.25" hidden="1">
      <c r="A176" s="34">
        <v>5</v>
      </c>
      <c r="B176" s="40"/>
    </row>
    <row r="177" spans="1:2" ht="14.25" hidden="1">
      <c r="A177" s="34">
        <v>6</v>
      </c>
      <c r="B177" s="40"/>
    </row>
    <row r="178" ht="14.25" hidden="1">
      <c r="B178" s="38"/>
    </row>
    <row r="179" spans="1:2" ht="15" hidden="1">
      <c r="A179" s="41" t="s">
        <v>23</v>
      </c>
      <c r="B179" s="39"/>
    </row>
    <row r="180" spans="1:2" ht="14.25" hidden="1">
      <c r="A180" s="34">
        <v>1</v>
      </c>
      <c r="B180" s="40"/>
    </row>
    <row r="181" spans="1:2" ht="14.25" hidden="1">
      <c r="A181" s="34">
        <v>2</v>
      </c>
      <c r="B181" s="40"/>
    </row>
    <row r="182" spans="1:2" ht="14.25" hidden="1">
      <c r="A182" s="34">
        <v>3</v>
      </c>
      <c r="B182" s="40"/>
    </row>
    <row r="183" spans="1:2" ht="14.25" hidden="1">
      <c r="A183" s="34">
        <v>4</v>
      </c>
      <c r="B183" s="40"/>
    </row>
    <row r="184" spans="1:2" ht="14.25" hidden="1">
      <c r="A184" s="34">
        <v>5</v>
      </c>
      <c r="B184" s="40"/>
    </row>
    <row r="185" spans="1:2" ht="14.25" hidden="1">
      <c r="A185" s="34">
        <v>6</v>
      </c>
      <c r="B185" s="40"/>
    </row>
    <row r="186" ht="14.25" hidden="1">
      <c r="B186" s="38"/>
    </row>
    <row r="187" spans="1:2" ht="15" hidden="1">
      <c r="A187" s="41" t="s">
        <v>23</v>
      </c>
      <c r="B187" s="39"/>
    </row>
    <row r="188" spans="1:2" ht="14.25" hidden="1">
      <c r="A188" s="34">
        <v>1</v>
      </c>
      <c r="B188" s="40"/>
    </row>
    <row r="189" spans="1:2" ht="14.25" hidden="1">
      <c r="A189" s="34">
        <v>2</v>
      </c>
      <c r="B189" s="40"/>
    </row>
    <row r="190" spans="1:2" ht="14.25" hidden="1">
      <c r="A190" s="34">
        <v>3</v>
      </c>
      <c r="B190" s="40"/>
    </row>
    <row r="191" spans="1:2" ht="14.25" hidden="1">
      <c r="A191" s="34">
        <v>4</v>
      </c>
      <c r="B191" s="40"/>
    </row>
    <row r="192" spans="1:2" ht="14.25" hidden="1">
      <c r="A192" s="34">
        <v>5</v>
      </c>
      <c r="B192" s="40"/>
    </row>
    <row r="193" spans="1:2" ht="14.25" hidden="1">
      <c r="A193" s="34">
        <v>6</v>
      </c>
      <c r="B193" s="40"/>
    </row>
    <row r="194" ht="14.25" hidden="1"/>
    <row r="195" spans="1:2" ht="15" hidden="1">
      <c r="A195" s="41" t="s">
        <v>23</v>
      </c>
      <c r="B195" s="39"/>
    </row>
    <row r="196" spans="1:2" ht="14.25" hidden="1">
      <c r="A196" s="34">
        <v>1</v>
      </c>
      <c r="B196" s="40"/>
    </row>
    <row r="197" spans="1:2" ht="14.25" hidden="1">
      <c r="A197" s="34">
        <v>2</v>
      </c>
      <c r="B197" s="40"/>
    </row>
    <row r="198" spans="1:2" ht="14.25" hidden="1">
      <c r="A198" s="34">
        <v>3</v>
      </c>
      <c r="B198" s="40"/>
    </row>
    <row r="199" spans="1:2" ht="14.25" hidden="1">
      <c r="A199" s="34">
        <v>4</v>
      </c>
      <c r="B199" s="40"/>
    </row>
    <row r="200" spans="1:2" ht="14.25" hidden="1">
      <c r="A200" s="34">
        <v>5</v>
      </c>
      <c r="B200" s="40"/>
    </row>
    <row r="201" spans="1:2" ht="14.25" hidden="1">
      <c r="A201" s="34">
        <v>6</v>
      </c>
      <c r="B201" s="40"/>
    </row>
    <row r="202" ht="14.25"/>
    <row r="203" spans="1:2" ht="30">
      <c r="A203" s="36" t="s">
        <v>23</v>
      </c>
      <c r="B203" s="171" t="s">
        <v>37</v>
      </c>
    </row>
    <row r="204" spans="1:2" ht="42" customHeight="1">
      <c r="A204" s="34">
        <v>1</v>
      </c>
      <c r="B204" s="35" t="s">
        <v>121</v>
      </c>
    </row>
    <row r="205" spans="1:2" ht="42" customHeight="1">
      <c r="A205" s="34">
        <v>2</v>
      </c>
      <c r="B205" s="35" t="s">
        <v>122</v>
      </c>
    </row>
    <row r="206" spans="1:2" ht="42" customHeight="1">
      <c r="A206" s="34">
        <v>3</v>
      </c>
      <c r="B206" s="35" t="s">
        <v>123</v>
      </c>
    </row>
    <row r="207" spans="1:2" ht="42" customHeight="1">
      <c r="A207" s="34">
        <v>4</v>
      </c>
      <c r="B207" s="35" t="s">
        <v>124</v>
      </c>
    </row>
    <row r="208" spans="1:2" ht="42" customHeight="1">
      <c r="A208" s="34">
        <v>5</v>
      </c>
      <c r="B208" s="35" t="s">
        <v>125</v>
      </c>
    </row>
    <row r="209" spans="1:2" ht="42" customHeight="1">
      <c r="A209" s="34">
        <v>6</v>
      </c>
      <c r="B209" s="35" t="s">
        <v>126</v>
      </c>
    </row>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sheetData>
  <sheetProtection sheet="1" objects="1" scenarios="1"/>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7"/>
  <sheetViews>
    <sheetView showGridLines="0" zoomScale="80" zoomScaleNormal="80" zoomScaleSheetLayoutView="70" zoomScalePageLayoutView="0" workbookViewId="0" topLeftCell="A1">
      <selection activeCell="G62" sqref="G62"/>
    </sheetView>
  </sheetViews>
  <sheetFormatPr defaultColWidth="6.28125"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6384" width="6.28125" style="1" customWidth="1"/>
  </cols>
  <sheetData>
    <row r="1" spans="1:17" ht="15.75" customHeight="1">
      <c r="A1" s="222" t="str">
        <f>'REKOD PRESTASI MURID'!A7</f>
        <v>PENDIDIKAN SENI VISUAL</v>
      </c>
      <c r="B1" s="222"/>
      <c r="C1" s="222"/>
      <c r="D1" s="222"/>
      <c r="E1" s="222"/>
      <c r="F1" s="222"/>
      <c r="G1" s="222"/>
      <c r="H1" s="222"/>
      <c r="I1" s="222"/>
      <c r="J1" s="222"/>
      <c r="K1" s="222"/>
      <c r="L1" s="222"/>
      <c r="M1" s="222"/>
      <c r="N1" s="222"/>
      <c r="O1" s="222"/>
      <c r="P1" s="222"/>
      <c r="Q1" s="222"/>
    </row>
    <row r="2" spans="1:17" ht="15.75" customHeight="1">
      <c r="A2" s="222"/>
      <c r="B2" s="222"/>
      <c r="C2" s="222"/>
      <c r="D2" s="222"/>
      <c r="E2" s="222"/>
      <c r="F2" s="222"/>
      <c r="G2" s="222"/>
      <c r="H2" s="222"/>
      <c r="I2" s="222"/>
      <c r="J2" s="222"/>
      <c r="K2" s="222"/>
      <c r="L2" s="222"/>
      <c r="M2" s="222"/>
      <c r="N2" s="222"/>
      <c r="O2" s="222"/>
      <c r="P2" s="222"/>
      <c r="Q2" s="222"/>
    </row>
    <row r="3" spans="1:17" ht="15.75" customHeight="1">
      <c r="A3" s="164"/>
      <c r="B3" s="164"/>
      <c r="C3" s="164"/>
      <c r="D3" s="164"/>
      <c r="E3" s="164"/>
      <c r="F3" s="164"/>
      <c r="G3" s="164"/>
      <c r="H3" s="166" t="s">
        <v>72</v>
      </c>
      <c r="I3" s="165" t="str">
        <f>'REKOD PRESTASI MURID'!D1</f>
        <v>SMK SUNGAI SIPUT</v>
      </c>
      <c r="J3" s="164"/>
      <c r="K3" s="164"/>
      <c r="L3" s="166" t="s">
        <v>73</v>
      </c>
      <c r="M3" s="165" t="str">
        <f>'REKOD PRESTASI MURID'!D6</f>
        <v>PN. LATIPAH BINTI IDERIS</v>
      </c>
      <c r="N3" s="164"/>
      <c r="O3" s="164"/>
      <c r="P3" s="164"/>
      <c r="Q3" s="164"/>
    </row>
    <row r="4" spans="1:17" ht="15.75" customHeight="1">
      <c r="A4" s="164"/>
      <c r="B4" s="164"/>
      <c r="C4" s="164"/>
      <c r="D4" s="164"/>
      <c r="E4" s="164"/>
      <c r="F4" s="164"/>
      <c r="G4" s="164"/>
      <c r="H4" s="166" t="s">
        <v>18</v>
      </c>
      <c r="I4" s="165" t="str">
        <f>'REKOD PRESTASI MURID'!D7</f>
        <v>4 DINAMIK</v>
      </c>
      <c r="J4" s="164"/>
      <c r="K4" s="164"/>
      <c r="L4" s="164"/>
      <c r="M4" s="164"/>
      <c r="N4" s="164"/>
      <c r="O4" s="164"/>
      <c r="P4" s="164"/>
      <c r="Q4" s="164"/>
    </row>
    <row r="5" spans="1:17" ht="15.75" customHeight="1">
      <c r="A5" s="2"/>
      <c r="B5" s="2"/>
      <c r="C5" s="2"/>
      <c r="D5" s="2"/>
      <c r="E5" s="2"/>
      <c r="F5" s="2"/>
      <c r="G5" s="2"/>
      <c r="H5" s="3"/>
      <c r="I5" s="3"/>
      <c r="J5" s="2"/>
      <c r="K5" s="2"/>
      <c r="L5" s="2"/>
      <c r="M5" s="2"/>
      <c r="N5" s="2"/>
      <c r="O5" s="21"/>
      <c r="P5" s="21"/>
      <c r="Q5" s="21"/>
    </row>
    <row r="6" spans="1:17" ht="18.75">
      <c r="A6" s="4"/>
      <c r="B6" s="5" t="str">
        <f>'REKOD PRESTASI MURID'!E11</f>
        <v>Sejarah dan Apresiasi Seni Visual</v>
      </c>
      <c r="C6" s="6"/>
      <c r="D6" s="6"/>
      <c r="E6" s="6"/>
      <c r="F6" s="6"/>
      <c r="G6" s="6"/>
      <c r="H6" s="7"/>
      <c r="I6" s="4"/>
      <c r="J6" s="5" t="str">
        <f>'REKOD PRESTASI MURID'!F11</f>
        <v>Seni Halus</v>
      </c>
      <c r="K6" s="6"/>
      <c r="L6" s="6"/>
      <c r="M6" s="6"/>
      <c r="N6" s="6"/>
      <c r="O6" s="6"/>
      <c r="P6" s="7"/>
      <c r="Q6" s="6"/>
    </row>
    <row r="7" spans="1:17" ht="16.5">
      <c r="A7" s="8"/>
      <c r="B7" s="9" t="s">
        <v>23</v>
      </c>
      <c r="C7" s="10" t="s">
        <v>28</v>
      </c>
      <c r="D7" s="10" t="s">
        <v>29</v>
      </c>
      <c r="E7" s="10" t="s">
        <v>30</v>
      </c>
      <c r="F7" s="10" t="s">
        <v>69</v>
      </c>
      <c r="G7" s="10" t="s">
        <v>70</v>
      </c>
      <c r="H7" s="10" t="s">
        <v>71</v>
      </c>
      <c r="I7" s="8"/>
      <c r="J7" s="9" t="s">
        <v>23</v>
      </c>
      <c r="K7" s="10" t="s">
        <v>28</v>
      </c>
      <c r="L7" s="10" t="s">
        <v>29</v>
      </c>
      <c r="M7" s="10" t="s">
        <v>30</v>
      </c>
      <c r="N7" s="10" t="s">
        <v>69</v>
      </c>
      <c r="O7" s="10" t="s">
        <v>70</v>
      </c>
      <c r="P7" s="10" t="s">
        <v>71</v>
      </c>
      <c r="Q7" s="8"/>
    </row>
    <row r="8" spans="1:17" ht="16.5">
      <c r="A8" s="8"/>
      <c r="B8" s="11" t="s">
        <v>34</v>
      </c>
      <c r="C8" s="11">
        <f>COUNTIF('REKOD PRESTASI MURID'!$E$12:$E$65,1)</f>
        <v>6</v>
      </c>
      <c r="D8" s="11">
        <f>COUNTIF('REKOD PRESTASI MURID'!$E$12:$E$65,2)</f>
        <v>0</v>
      </c>
      <c r="E8" s="11">
        <f>COUNTIF('REKOD PRESTASI MURID'!$E$12:$E$65,3)</f>
        <v>24</v>
      </c>
      <c r="F8" s="11">
        <f>COUNTIF('REKOD PRESTASI MURID'!$E$12:$E$65,4)</f>
        <v>0</v>
      </c>
      <c r="G8" s="11">
        <f>COUNTIF('REKOD PRESTASI MURID'!$E$12:$E$65,5)</f>
        <v>0</v>
      </c>
      <c r="H8" s="11">
        <f>COUNTIF('REKOD PRESTASI MURID'!$E$12:$E$65,6)</f>
        <v>0</v>
      </c>
      <c r="I8" s="8"/>
      <c r="J8" s="11" t="s">
        <v>34</v>
      </c>
      <c r="K8" s="11">
        <f>COUNTIF('REKOD PRESTASI MURID'!$F$12:$F$65,1)</f>
        <v>0</v>
      </c>
      <c r="L8" s="11">
        <f>COUNTIF('REKOD PRESTASI MURID'!$F$12:$F$65,2)</f>
        <v>6</v>
      </c>
      <c r="M8" s="11">
        <f>COUNTIF('REKOD PRESTASI MURID'!$F$12:$F$65,3)</f>
        <v>0</v>
      </c>
      <c r="N8" s="11">
        <f>COUNTIF('REKOD PRESTASI MURID'!$F$12:$F$65,4)</f>
        <v>24</v>
      </c>
      <c r="O8" s="11">
        <f>COUNTIF('REKOD PRESTASI MURID'!$F$12:$F$65,5)</f>
        <v>0</v>
      </c>
      <c r="P8" s="11">
        <f>COUNTIF('REKOD PRESTASI MURID'!$F$12:$F$65,6)</f>
        <v>0</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35</v>
      </c>
      <c r="G21" s="16">
        <f>SUM(C8:H8)</f>
        <v>30</v>
      </c>
      <c r="H21" s="15" t="s">
        <v>36</v>
      </c>
      <c r="I21" s="8"/>
      <c r="J21" s="8"/>
      <c r="K21" s="8"/>
      <c r="L21" s="8"/>
      <c r="M21" s="8"/>
      <c r="N21" s="15" t="s">
        <v>35</v>
      </c>
      <c r="O21" s="16">
        <f>SUM(K8:P8)</f>
        <v>30</v>
      </c>
      <c r="P21" s="15" t="s">
        <v>36</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MURID'!G11</f>
        <v>Reka Bentuk</v>
      </c>
      <c r="C24" s="18"/>
      <c r="D24" s="18"/>
      <c r="E24" s="18"/>
      <c r="F24" s="18"/>
      <c r="G24" s="18"/>
      <c r="H24" s="7"/>
      <c r="I24" s="4"/>
      <c r="J24" s="5" t="str">
        <f>'REKOD PRESTASI MURID'!H11</f>
        <v>Seni Kraf</v>
      </c>
      <c r="K24" s="18"/>
      <c r="L24" s="18"/>
      <c r="M24" s="18"/>
      <c r="N24" s="18"/>
      <c r="O24" s="18"/>
      <c r="P24" s="7"/>
      <c r="Q24" s="6"/>
    </row>
    <row r="25" spans="1:17" ht="16.5">
      <c r="A25" s="8"/>
      <c r="B25" s="9" t="s">
        <v>23</v>
      </c>
      <c r="C25" s="10" t="s">
        <v>28</v>
      </c>
      <c r="D25" s="10" t="s">
        <v>29</v>
      </c>
      <c r="E25" s="10" t="s">
        <v>30</v>
      </c>
      <c r="F25" s="10" t="s">
        <v>69</v>
      </c>
      <c r="G25" s="10" t="s">
        <v>70</v>
      </c>
      <c r="H25" s="10" t="s">
        <v>71</v>
      </c>
      <c r="I25" s="8"/>
      <c r="J25" s="9" t="s">
        <v>23</v>
      </c>
      <c r="K25" s="10" t="s">
        <v>28</v>
      </c>
      <c r="L25" s="10" t="s">
        <v>29</v>
      </c>
      <c r="M25" s="10" t="s">
        <v>30</v>
      </c>
      <c r="N25" s="10" t="s">
        <v>69</v>
      </c>
      <c r="O25" s="10" t="s">
        <v>70</v>
      </c>
      <c r="P25" s="10" t="s">
        <v>71</v>
      </c>
      <c r="Q25" s="8"/>
    </row>
    <row r="26" spans="1:17" ht="16.5">
      <c r="A26" s="8"/>
      <c r="B26" s="11" t="s">
        <v>34</v>
      </c>
      <c r="C26" s="11">
        <f>COUNTIF('REKOD PRESTASI MURID'!$G$12:$G$65,1)</f>
        <v>0</v>
      </c>
      <c r="D26" s="11">
        <f>COUNTIF('REKOD PRESTASI MURID'!$G$12:$G$65,2)</f>
        <v>0</v>
      </c>
      <c r="E26" s="11">
        <f>COUNTIF('REKOD PRESTASI MURID'!$G$12:$G$65,3)</f>
        <v>6</v>
      </c>
      <c r="F26" s="11">
        <f>COUNTIF('REKOD PRESTASI MURID'!$G$12:$G$65,4)</f>
        <v>0</v>
      </c>
      <c r="G26" s="11">
        <f>COUNTIF('REKOD PRESTASI MURID'!$G$12:$G$65,5)</f>
        <v>24</v>
      </c>
      <c r="H26" s="11">
        <f>COUNTIF('REKOD PRESTASI MURID'!$G$12:$G$65,6)</f>
        <v>0</v>
      </c>
      <c r="I26" s="8"/>
      <c r="J26" s="11" t="s">
        <v>34</v>
      </c>
      <c r="K26" s="11">
        <f>COUNTIF('REKOD PRESTASI MURID'!$H$12:$H$65,1)</f>
        <v>0</v>
      </c>
      <c r="L26" s="11">
        <f>COUNTIF('REKOD PRESTASI MURID'!$H$12:$H$65,2)</f>
        <v>0</v>
      </c>
      <c r="M26" s="11">
        <f>COUNTIF('REKOD PRESTASI MURID'!$H$12:$H$65,3)</f>
        <v>0</v>
      </c>
      <c r="N26" s="11">
        <f>COUNTIF('REKOD PRESTASI MURID'!$H$12:$H$65,4)</f>
        <v>6</v>
      </c>
      <c r="O26" s="11">
        <f>COUNTIF('REKOD PRESTASI MURID'!$H$12:$H$65,5)</f>
        <v>24</v>
      </c>
      <c r="P26" s="11">
        <f>COUNTIF('REKOD PRESTASI MURID'!$H$12:$H$65,6)</f>
        <v>0</v>
      </c>
      <c r="Q26" s="8"/>
    </row>
    <row r="27" spans="1:17" ht="16.5">
      <c r="A27" s="8"/>
      <c r="B27" s="19"/>
      <c r="C27" s="19"/>
      <c r="D27" s="19"/>
      <c r="E27" s="19"/>
      <c r="F27" s="19"/>
      <c r="G27" s="19"/>
      <c r="H27" s="19"/>
      <c r="I27" s="8"/>
      <c r="J27" s="158"/>
      <c r="K27" s="19"/>
      <c r="L27" s="19"/>
      <c r="M27" s="19"/>
      <c r="N27" s="19"/>
      <c r="O27" s="19"/>
      <c r="P27" s="15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35</v>
      </c>
      <c r="G39" s="16">
        <f>SUM(C26:H26)</f>
        <v>30</v>
      </c>
      <c r="H39" s="15" t="s">
        <v>36</v>
      </c>
      <c r="I39" s="14"/>
      <c r="J39" s="19"/>
      <c r="K39" s="19"/>
      <c r="L39" s="19"/>
      <c r="M39" s="19"/>
      <c r="N39" s="15" t="s">
        <v>35</v>
      </c>
      <c r="O39" s="16">
        <f>SUM(K26:P26)</f>
        <v>30</v>
      </c>
      <c r="P39" s="15" t="s">
        <v>36</v>
      </c>
      <c r="Q39" s="8"/>
    </row>
    <row r="40" spans="1:17" ht="16.5">
      <c r="A40" s="8"/>
      <c r="B40" s="8"/>
      <c r="C40" s="8"/>
      <c r="D40" s="8"/>
      <c r="E40" s="8"/>
      <c r="F40" s="8"/>
      <c r="G40" s="14"/>
      <c r="H40" s="20"/>
      <c r="I40" s="14"/>
      <c r="J40" s="8"/>
      <c r="K40" s="8"/>
      <c r="L40" s="8"/>
      <c r="M40" s="8"/>
      <c r="N40" s="8"/>
      <c r="O40" s="14"/>
      <c r="P40" s="20"/>
      <c r="Q40" s="8"/>
    </row>
    <row r="41" spans="1:17" ht="18.75">
      <c r="A41" s="8"/>
      <c r="B41" s="5" t="str">
        <f>'REKOD PRESTASI MURID'!I11</f>
        <v>Komunikasi Visual</v>
      </c>
      <c r="C41" s="6"/>
      <c r="D41" s="6"/>
      <c r="E41" s="6"/>
      <c r="F41" s="6"/>
      <c r="G41" s="6"/>
      <c r="H41" s="7"/>
      <c r="I41" s="4"/>
      <c r="J41" s="23" t="s">
        <v>10</v>
      </c>
      <c r="K41" s="24"/>
      <c r="L41" s="24"/>
      <c r="M41" s="24"/>
      <c r="N41" s="24"/>
      <c r="O41" s="24"/>
      <c r="P41" s="25"/>
      <c r="Q41" s="8"/>
    </row>
    <row r="42" spans="1:17" ht="16.5">
      <c r="A42" s="8"/>
      <c r="B42" s="9" t="s">
        <v>23</v>
      </c>
      <c r="C42" s="10" t="s">
        <v>28</v>
      </c>
      <c r="D42" s="10" t="s">
        <v>29</v>
      </c>
      <c r="E42" s="10" t="s">
        <v>30</v>
      </c>
      <c r="F42" s="10" t="s">
        <v>69</v>
      </c>
      <c r="G42" s="10" t="s">
        <v>70</v>
      </c>
      <c r="H42" s="10" t="s">
        <v>71</v>
      </c>
      <c r="I42" s="8"/>
      <c r="J42" s="9" t="s">
        <v>23</v>
      </c>
      <c r="K42" s="10" t="s">
        <v>28</v>
      </c>
      <c r="L42" s="10" t="s">
        <v>29</v>
      </c>
      <c r="M42" s="10" t="s">
        <v>30</v>
      </c>
      <c r="N42" s="10" t="s">
        <v>31</v>
      </c>
      <c r="O42" s="10" t="s">
        <v>32</v>
      </c>
      <c r="P42" s="10" t="s">
        <v>33</v>
      </c>
      <c r="Q42" s="8"/>
    </row>
    <row r="43" spans="1:17" ht="16.5">
      <c r="A43" s="8"/>
      <c r="B43" s="11" t="s">
        <v>34</v>
      </c>
      <c r="C43" s="11">
        <f>COUNTIF('REKOD PRESTASI MURID'!$I$12:$I$65,1)</f>
        <v>0</v>
      </c>
      <c r="D43" s="11">
        <f>COUNTIF('REKOD PRESTASI MURID'!$I$12:$I$65,2)</f>
        <v>0</v>
      </c>
      <c r="E43" s="11">
        <f>COUNTIF('REKOD PRESTASI MURID'!$I$12:$I$65,3)</f>
        <v>0</v>
      </c>
      <c r="F43" s="11">
        <f>COUNTIF('REKOD PRESTASI MURID'!$I$12:$I$65,4)</f>
        <v>5</v>
      </c>
      <c r="G43" s="11">
        <f>COUNTIF('REKOD PRESTASI MURID'!$I$12:$I$65,5)</f>
        <v>25</v>
      </c>
      <c r="H43" s="11">
        <f>COUNTIF('REKOD PRESTASI MURID'!$I$12:$I$65,6)</f>
        <v>0</v>
      </c>
      <c r="I43" s="8"/>
      <c r="J43" s="11" t="s">
        <v>34</v>
      </c>
      <c r="K43" s="11">
        <f>COUNTIF('REKOD PRESTASI MURID'!$AD$12:$AD$65,1)</f>
        <v>0</v>
      </c>
      <c r="L43" s="11">
        <f>COUNTIF('REKOD PRESTASI MURID'!$AD$12:$AD$65,2)</f>
        <v>6</v>
      </c>
      <c r="M43" s="11">
        <f>COUNTIF('REKOD PRESTASI MURID'!$AD$12:$AD$65,3)</f>
        <v>0</v>
      </c>
      <c r="N43" s="11">
        <f>COUNTIF('REKOD PRESTASI MURID'!$AD$12:$AD$65,4)</f>
        <v>24</v>
      </c>
      <c r="O43" s="11">
        <f>COUNTIF('REKOD PRESTASI MURID'!$AD$12:$AD$65,5)</f>
        <v>0</v>
      </c>
      <c r="P43" s="11">
        <f>COUNTIF('REKOD PRESTASI MURID'!$AD$12:$AD$65,6)</f>
        <v>0</v>
      </c>
      <c r="Q43" s="8"/>
    </row>
    <row r="44" spans="1:17" ht="16.5">
      <c r="A44" s="8"/>
      <c r="B44" s="8"/>
      <c r="C44" s="8"/>
      <c r="D44" s="8"/>
      <c r="E44" s="8"/>
      <c r="F44" s="8"/>
      <c r="G44" s="8"/>
      <c r="H44" s="8"/>
      <c r="I44" s="8"/>
      <c r="J44" s="8"/>
      <c r="K44" s="8"/>
      <c r="L44" s="8"/>
      <c r="M44" s="8"/>
      <c r="N44" s="8"/>
      <c r="O44" s="8"/>
      <c r="P44" s="8"/>
      <c r="Q44" s="8"/>
    </row>
    <row r="45" spans="1:17" ht="16.5">
      <c r="A45" s="8"/>
      <c r="B45" s="8"/>
      <c r="C45" s="8"/>
      <c r="D45" s="8"/>
      <c r="E45" s="8"/>
      <c r="F45" s="8"/>
      <c r="G45" s="8"/>
      <c r="H45" s="8"/>
      <c r="I45" s="8"/>
      <c r="J45" s="8"/>
      <c r="K45" s="8"/>
      <c r="L45" s="8"/>
      <c r="M45" s="8"/>
      <c r="N45" s="8"/>
      <c r="O45" s="8"/>
      <c r="P45" s="8"/>
      <c r="Q45" s="8"/>
    </row>
    <row r="46" spans="1:17" ht="16.5">
      <c r="A46" s="8"/>
      <c r="B46" s="8"/>
      <c r="C46" s="8"/>
      <c r="D46" s="8"/>
      <c r="E46" s="8"/>
      <c r="F46" s="8"/>
      <c r="G46" s="8"/>
      <c r="H46" s="8"/>
      <c r="I46" s="8"/>
      <c r="J46" s="8"/>
      <c r="K46" s="8"/>
      <c r="L46" s="8"/>
      <c r="M46" s="8"/>
      <c r="N46" s="8"/>
      <c r="O46" s="8"/>
      <c r="P46" s="8"/>
      <c r="Q46" s="8"/>
    </row>
    <row r="47" spans="1:17" ht="16.5">
      <c r="A47" s="8"/>
      <c r="B47" s="8"/>
      <c r="C47" s="8"/>
      <c r="D47" s="8"/>
      <c r="E47" s="8"/>
      <c r="F47" s="8"/>
      <c r="G47" s="8"/>
      <c r="H47" s="8"/>
      <c r="I47" s="8"/>
      <c r="J47" s="8"/>
      <c r="K47" s="8"/>
      <c r="L47" s="8"/>
      <c r="M47" s="8"/>
      <c r="N47" s="8"/>
      <c r="O47" s="8"/>
      <c r="P47" s="8"/>
      <c r="Q47" s="8"/>
    </row>
    <row r="48" spans="1:17" ht="16.5">
      <c r="A48" s="8"/>
      <c r="B48" s="8"/>
      <c r="C48" s="8"/>
      <c r="D48" s="8"/>
      <c r="E48" s="8"/>
      <c r="F48" s="8"/>
      <c r="G48" s="8"/>
      <c r="H48" s="8"/>
      <c r="I48" s="8"/>
      <c r="J48" s="8"/>
      <c r="K48" s="8"/>
      <c r="L48" s="8"/>
      <c r="M48" s="8"/>
      <c r="N48" s="8"/>
      <c r="O48" s="8"/>
      <c r="P48" s="8"/>
      <c r="Q48" s="8"/>
    </row>
    <row r="49" spans="1:17" ht="16.5">
      <c r="A49" s="8"/>
      <c r="B49" s="8"/>
      <c r="C49" s="8"/>
      <c r="D49" s="8"/>
      <c r="E49" s="8"/>
      <c r="F49" s="8"/>
      <c r="G49" s="8"/>
      <c r="H49" s="8"/>
      <c r="I49" s="8"/>
      <c r="J49" s="8"/>
      <c r="K49" s="8"/>
      <c r="L49" s="8"/>
      <c r="M49" s="8"/>
      <c r="N49" s="8"/>
      <c r="O49" s="8"/>
      <c r="P49" s="8"/>
      <c r="Q49" s="8"/>
    </row>
    <row r="50" spans="1:17" ht="16.5">
      <c r="A50" s="8"/>
      <c r="B50" s="8"/>
      <c r="C50" s="8"/>
      <c r="D50" s="8"/>
      <c r="E50" s="8"/>
      <c r="F50" s="8"/>
      <c r="G50" s="8"/>
      <c r="H50" s="8"/>
      <c r="I50" s="8"/>
      <c r="J50" s="8"/>
      <c r="K50" s="8"/>
      <c r="L50" s="8"/>
      <c r="M50" s="8"/>
      <c r="N50" s="8"/>
      <c r="O50" s="8"/>
      <c r="P50" s="8"/>
      <c r="Q50" s="8"/>
    </row>
    <row r="51" spans="1:17" ht="16.5">
      <c r="A51" s="8"/>
      <c r="B51" s="8"/>
      <c r="C51" s="8"/>
      <c r="D51" s="8"/>
      <c r="E51" s="8"/>
      <c r="F51" s="8"/>
      <c r="G51" s="8"/>
      <c r="H51" s="8"/>
      <c r="I51" s="8"/>
      <c r="J51" s="8"/>
      <c r="K51" s="8"/>
      <c r="L51" s="8"/>
      <c r="M51" s="8"/>
      <c r="N51" s="8"/>
      <c r="O51" s="8"/>
      <c r="P51" s="8"/>
      <c r="Q51" s="8"/>
    </row>
    <row r="52" spans="1:17" ht="16.5">
      <c r="A52" s="8"/>
      <c r="B52" s="8"/>
      <c r="C52" s="8"/>
      <c r="D52" s="8"/>
      <c r="E52" s="8"/>
      <c r="F52" s="8"/>
      <c r="G52" s="8"/>
      <c r="H52" s="8"/>
      <c r="I52" s="8"/>
      <c r="J52" s="8"/>
      <c r="K52" s="8"/>
      <c r="L52" s="8"/>
      <c r="M52" s="8"/>
      <c r="N52" s="8"/>
      <c r="O52" s="8"/>
      <c r="P52" s="8"/>
      <c r="Q52" s="8"/>
    </row>
    <row r="53" spans="1:17" ht="16.5">
      <c r="A53" s="8"/>
      <c r="B53" s="8"/>
      <c r="C53" s="8"/>
      <c r="D53" s="8"/>
      <c r="E53" s="8"/>
      <c r="F53" s="8"/>
      <c r="G53" s="8"/>
      <c r="H53" s="8"/>
      <c r="I53" s="8"/>
      <c r="J53" s="8"/>
      <c r="K53" s="8"/>
      <c r="L53" s="8"/>
      <c r="M53" s="8"/>
      <c r="N53" s="8"/>
      <c r="O53" s="8"/>
      <c r="P53" s="8"/>
      <c r="Q53" s="8"/>
    </row>
    <row r="54" spans="1:17" ht="16.5">
      <c r="A54" s="8"/>
      <c r="B54" s="8"/>
      <c r="C54" s="8"/>
      <c r="D54" s="8"/>
      <c r="E54" s="8"/>
      <c r="F54" s="8"/>
      <c r="G54" s="8"/>
      <c r="H54" s="8"/>
      <c r="I54" s="8"/>
      <c r="J54" s="8"/>
      <c r="K54" s="8"/>
      <c r="L54" s="8"/>
      <c r="M54" s="8"/>
      <c r="N54" s="8"/>
      <c r="O54" s="8"/>
      <c r="P54" s="8"/>
      <c r="Q54" s="8"/>
    </row>
    <row r="55" spans="1:17" ht="16.5">
      <c r="A55" s="8"/>
      <c r="B55" s="8"/>
      <c r="C55" s="8"/>
      <c r="D55" s="8"/>
      <c r="E55" s="8"/>
      <c r="F55" s="8"/>
      <c r="G55" s="8"/>
      <c r="H55" s="8"/>
      <c r="I55" s="8"/>
      <c r="J55" s="8"/>
      <c r="K55" s="8"/>
      <c r="L55" s="8"/>
      <c r="M55" s="8"/>
      <c r="N55" s="8"/>
      <c r="O55" s="8"/>
      <c r="P55" s="8"/>
      <c r="Q55" s="8"/>
    </row>
    <row r="56" spans="1:17" ht="16.5">
      <c r="A56" s="8"/>
      <c r="B56" s="12"/>
      <c r="C56" s="13"/>
      <c r="D56" s="14"/>
      <c r="E56" s="14"/>
      <c r="F56" s="15" t="s">
        <v>35</v>
      </c>
      <c r="G56" s="16">
        <f>SUM(C43:H43)</f>
        <v>30</v>
      </c>
      <c r="H56" s="15" t="s">
        <v>36</v>
      </c>
      <c r="I56" s="8"/>
      <c r="J56" s="8"/>
      <c r="K56" s="8"/>
      <c r="L56" s="8"/>
      <c r="M56" s="8"/>
      <c r="N56" s="15" t="s">
        <v>35</v>
      </c>
      <c r="O56" s="16">
        <f>SUM(K43:P43)</f>
        <v>30</v>
      </c>
      <c r="P56" s="15" t="s">
        <v>36</v>
      </c>
      <c r="Q56" s="8"/>
    </row>
    <row r="57" spans="1:17" ht="16.5">
      <c r="A57" s="8"/>
      <c r="B57" s="6"/>
      <c r="C57" s="6"/>
      <c r="D57" s="6"/>
      <c r="E57" s="6"/>
      <c r="F57" s="4"/>
      <c r="G57" s="6"/>
      <c r="H57" s="6"/>
      <c r="I57" s="4"/>
      <c r="J57" s="4"/>
      <c r="K57" s="4"/>
      <c r="L57" s="4"/>
      <c r="M57" s="4"/>
      <c r="N57" s="4"/>
      <c r="O57" s="18"/>
      <c r="P57" s="6"/>
      <c r="Q57" s="8"/>
    </row>
  </sheetData>
  <sheetProtection password="CF7A" sheet="1" objects="1" scenarios="1"/>
  <mergeCells count="1">
    <mergeCell ref="A1:Q2"/>
  </mergeCells>
  <printOptions horizontalCentered="1"/>
  <pageMargins left="0.2361111111111111" right="0.2361111111111111" top="0.7479166666666667" bottom="0.7479166666666667" header="0.3145833333333333" footer="0.3145833333333333"/>
  <pageSetup blackAndWhite="1" fitToHeight="0"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Windows User</cp:lastModifiedBy>
  <cp:lastPrinted>2018-01-09T07:55:01Z</cp:lastPrinted>
  <dcterms:created xsi:type="dcterms:W3CDTF">2016-04-25T12:26:07Z</dcterms:created>
  <dcterms:modified xsi:type="dcterms:W3CDTF">2020-02-10T00:39:17Z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